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Y:\Pliegos\LICITACIONES EN TRAMITE\PACE SARMIENTO ETAPA 3\"/>
    </mc:Choice>
  </mc:AlternateContent>
  <bookViews>
    <workbookView xWindow="0" yWindow="0" windowWidth="19200" windowHeight="7305" tabRatio="831" firstSheet="28" activeTab="28"/>
  </bookViews>
  <sheets>
    <sheet name="NO3.08.1.2.1" sheetId="497" state="hidden" r:id="rId1"/>
    <sheet name="NO3.08.1.2.2" sheetId="498" state="hidden" r:id="rId2"/>
    <sheet name="NO3.08.1.2.3" sheetId="499" state="hidden" r:id="rId3"/>
    <sheet name="NO3.08.1.2.4" sheetId="500" state="hidden" r:id="rId4"/>
    <sheet name="NO3.08.1.2.5" sheetId="501" state="hidden" r:id="rId5"/>
    <sheet name="NO3.08.1.3.1" sheetId="669" state="hidden" r:id="rId6"/>
    <sheet name="NO3.08.1.3.2" sheetId="670" state="hidden" r:id="rId7"/>
    <sheet name="NO3.08.1.3.3" sheetId="671" state="hidden" r:id="rId8"/>
    <sheet name="NO3.08.2.1.1" sheetId="502" state="hidden" r:id="rId9"/>
    <sheet name="NO3.08.2.1.2" sheetId="503" state="hidden" r:id="rId10"/>
    <sheet name="NO3.08.2.1.4" sheetId="505" state="hidden" r:id="rId11"/>
    <sheet name="NO3.08.2.1.5" sheetId="506" state="hidden" r:id="rId12"/>
    <sheet name="NO3.08.2.1.6" sheetId="507" state="hidden" r:id="rId13"/>
    <sheet name="NO3.08.2.2.1" sheetId="508" state="hidden" r:id="rId14"/>
    <sheet name="NO3.08.2.2.2" sheetId="509" state="hidden" r:id="rId15"/>
    <sheet name="NO3.08.2.2.3" sheetId="510" state="hidden" r:id="rId16"/>
    <sheet name="NO3.08.2.2.4" sheetId="511" state="hidden" r:id="rId17"/>
    <sheet name="NO3.08.2.2.5" sheetId="512" state="hidden" r:id="rId18"/>
    <sheet name="NO3.08.2.2.6" sheetId="513" state="hidden" r:id="rId19"/>
    <sheet name="NO3.08.2.2.7" sheetId="514" state="hidden" r:id="rId20"/>
    <sheet name="NO3.08.2.2.8" sheetId="515" state="hidden" r:id="rId21"/>
    <sheet name="NO3.08.2.2.10" sheetId="517" state="hidden" r:id="rId22"/>
    <sheet name="NO3.08.2.2.11" sheetId="518" state="hidden" r:id="rId23"/>
    <sheet name="NO3.08.2.2.12" sheetId="519" state="hidden" r:id="rId24"/>
    <sheet name="Mano de Obra" sheetId="22" state="hidden" r:id="rId25"/>
    <sheet name="Equipos" sheetId="24" state="hidden" r:id="rId26"/>
    <sheet name="Materiales" sheetId="23" state="hidden" r:id="rId27"/>
    <sheet name="COEF PASE" sheetId="25" state="hidden" r:id="rId28"/>
    <sheet name="PRESUPUESTO OFICIAL" sheetId="733" r:id="rId29"/>
  </sheets>
  <definedNames>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21" hidden="1">#REF!</definedName>
    <definedName name="_Fill" localSheetId="22" hidden="1">#REF!</definedName>
    <definedName name="_Fill" localSheetId="23" hidden="1">#REF!</definedName>
    <definedName name="_Fill" localSheetId="14" hidden="1">#REF!</definedName>
    <definedName name="_Fill" localSheetId="15" hidden="1">#REF!</definedName>
    <definedName name="_Fill" localSheetId="16" hidden="1">#REF!</definedName>
    <definedName name="_Fill" localSheetId="17" hidden="1">#REF!</definedName>
    <definedName name="_Fill" localSheetId="18" hidden="1">#REF!</definedName>
    <definedName name="_Fill" localSheetId="19" hidden="1">#REF!</definedName>
    <definedName name="_Fill" localSheetId="20" hidden="1">#REF!</definedName>
    <definedName name="_Fill" hidden="1">#REF!</definedName>
    <definedName name="_xlnm._FilterDatabase" localSheetId="26" hidden="1">Materiales!$B$1:$T$967</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localSheetId="13" hidden="1">#REF!</definedName>
    <definedName name="_Key1" localSheetId="21" hidden="1">#REF!</definedName>
    <definedName name="_Key1" localSheetId="22" hidden="1">#REF!</definedName>
    <definedName name="_Key1" localSheetId="23" hidden="1">#REF!</definedName>
    <definedName name="_Key1" localSheetId="14" hidden="1">#REF!</definedName>
    <definedName name="_Key1" localSheetId="15" hidden="1">#REF!</definedName>
    <definedName name="_Key1" localSheetId="16" hidden="1">#REF!</definedName>
    <definedName name="_Key1" localSheetId="17" hidden="1">#REF!</definedName>
    <definedName name="_Key1" localSheetId="18" hidden="1">#REF!</definedName>
    <definedName name="_Key1" localSheetId="19" hidden="1">#REF!</definedName>
    <definedName name="_Key1" localSheetId="20" hidden="1">#REF!</definedName>
    <definedName name="_Key1" hidden="1">#REF!</definedName>
    <definedName name="_Order1" hidden="1">255</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localSheetId="13" hidden="1">#REF!</definedName>
    <definedName name="_Sort" localSheetId="21" hidden="1">#REF!</definedName>
    <definedName name="_Sort" localSheetId="22" hidden="1">#REF!</definedName>
    <definedName name="_Sort" localSheetId="23" hidden="1">#REF!</definedName>
    <definedName name="_Sort" localSheetId="14" hidden="1">#REF!</definedName>
    <definedName name="_Sort" localSheetId="15" hidden="1">#REF!</definedName>
    <definedName name="_Sort" localSheetId="16" hidden="1">#REF!</definedName>
    <definedName name="_Sort" localSheetId="17" hidden="1">#REF!</definedName>
    <definedName name="_Sort" localSheetId="18" hidden="1">#REF!</definedName>
    <definedName name="_Sort" localSheetId="19" hidden="1">#REF!</definedName>
    <definedName name="_Sort" localSheetId="20" hidden="1">#REF!</definedName>
    <definedName name="_Sort" hidden="1">#REF!</definedName>
    <definedName name="_xlnm.Print_Area" localSheetId="27">'COEF PASE'!$A$1:$F$30</definedName>
    <definedName name="_xlnm.Print_Area" localSheetId="25">Equipos!$B$1:$S$30</definedName>
    <definedName name="_xlnm.Print_Area" localSheetId="24">'Mano de Obra'!$B$1:$N$13</definedName>
    <definedName name="_xlnm.Print_Area" localSheetId="26">Materiales!$B$5:$L$966</definedName>
    <definedName name="_xlnm.Print_Area" localSheetId="0">NO3.08.1.2.1!$A$1:$G$80</definedName>
    <definedName name="_xlnm.Print_Area" localSheetId="1">NO3.08.1.2.2!$A$1:$G$80</definedName>
    <definedName name="_xlnm.Print_Area" localSheetId="2">NO3.08.1.2.3!$A$1:$G$80</definedName>
    <definedName name="_xlnm.Print_Area" localSheetId="3">NO3.08.1.2.4!$A$1:$G$80</definedName>
    <definedName name="_xlnm.Print_Area" localSheetId="4">NO3.08.1.2.5!$A$1:$G$80</definedName>
    <definedName name="_xlnm.Print_Area" localSheetId="5">NO3.08.1.3.1!$A$1:$G$80</definedName>
    <definedName name="_xlnm.Print_Area" localSheetId="6">NO3.08.1.3.2!$A$1:$G$80</definedName>
    <definedName name="_xlnm.Print_Area" localSheetId="7">NO3.08.1.3.3!$A$1:$G$80</definedName>
    <definedName name="_xlnm.Print_Area" localSheetId="8">NO3.08.2.1.1!$A$1:$G$80</definedName>
    <definedName name="_xlnm.Print_Area" localSheetId="9">NO3.08.2.1.2!$A$1:$G$80</definedName>
    <definedName name="_xlnm.Print_Area" localSheetId="10">NO3.08.2.1.4!$A$1:$G$80</definedName>
    <definedName name="_xlnm.Print_Area" localSheetId="11">NO3.08.2.1.5!$A$1:$G$80</definedName>
    <definedName name="_xlnm.Print_Area" localSheetId="12">NO3.08.2.1.6!$A$1:$G$80</definedName>
    <definedName name="_xlnm.Print_Area" localSheetId="13">NO3.08.2.2.1!$A$1:$G$80</definedName>
    <definedName name="_xlnm.Print_Area" localSheetId="21">NO3.08.2.2.10!$A$1:$G$80</definedName>
    <definedName name="_xlnm.Print_Area" localSheetId="22">NO3.08.2.2.11!$A$1:$G$80</definedName>
    <definedName name="_xlnm.Print_Area" localSheetId="23">NO3.08.2.2.12!$A$1:$G$80</definedName>
    <definedName name="_xlnm.Print_Area" localSheetId="14">NO3.08.2.2.2!$A$1:$G$80</definedName>
    <definedName name="_xlnm.Print_Area" localSheetId="15">NO3.08.2.2.3!$A$1:$G$80</definedName>
    <definedName name="_xlnm.Print_Area" localSheetId="16">NO3.08.2.2.4!$A$1:$G$80</definedName>
    <definedName name="_xlnm.Print_Area" localSheetId="17">NO3.08.2.2.5!$A$1:$G$80</definedName>
    <definedName name="_xlnm.Print_Area" localSheetId="18">NO3.08.2.2.6!$A$1:$G$80</definedName>
    <definedName name="_xlnm.Print_Area" localSheetId="19">NO3.08.2.2.7!$A$1:$G$80</definedName>
    <definedName name="_xlnm.Print_Area" localSheetId="20">NO3.08.2.2.8!$A$1:$G$80</definedName>
    <definedName name="_xlnm.Print_Titles" localSheetId="26">Materiales!$5:$7</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76" i="519" l="1"/>
  <c r="C76" i="519"/>
  <c r="B76" i="519"/>
  <c r="D72" i="519"/>
  <c r="D69" i="519"/>
  <c r="D66" i="519"/>
  <c r="D57" i="519"/>
  <c r="G51" i="519"/>
  <c r="G50" i="519"/>
  <c r="G49" i="519"/>
  <c r="G48" i="519"/>
  <c r="G47" i="519"/>
  <c r="G46" i="519"/>
  <c r="G45" i="519"/>
  <c r="G44" i="519"/>
  <c r="G43" i="519"/>
  <c r="G42" i="519"/>
  <c r="G34" i="519"/>
  <c r="G33" i="519"/>
  <c r="G32" i="519"/>
  <c r="G31" i="519"/>
  <c r="G30" i="519"/>
  <c r="G29" i="519"/>
  <c r="G28" i="519"/>
  <c r="G27" i="519"/>
  <c r="G26" i="519"/>
  <c r="G25" i="519"/>
  <c r="G17" i="519"/>
  <c r="G16" i="519"/>
  <c r="G15" i="519"/>
  <c r="G14" i="519"/>
  <c r="G13" i="519"/>
  <c r="D76" i="518"/>
  <c r="C76" i="518"/>
  <c r="B76" i="518"/>
  <c r="D72" i="518"/>
  <c r="D69" i="518"/>
  <c r="D66" i="518"/>
  <c r="D57" i="518"/>
  <c r="G51" i="518"/>
  <c r="G50" i="518"/>
  <c r="G49" i="518"/>
  <c r="G48" i="518"/>
  <c r="G47" i="518"/>
  <c r="G46" i="518"/>
  <c r="G45" i="518"/>
  <c r="G44" i="518"/>
  <c r="G43" i="518"/>
  <c r="G42" i="518"/>
  <c r="G34" i="518"/>
  <c r="G33" i="518"/>
  <c r="G32" i="518"/>
  <c r="G31" i="518"/>
  <c r="G30" i="518"/>
  <c r="G29" i="518"/>
  <c r="G28" i="518"/>
  <c r="G27" i="518"/>
  <c r="G26" i="518"/>
  <c r="G25" i="518"/>
  <c r="G17" i="518"/>
  <c r="G16" i="518"/>
  <c r="G15" i="518"/>
  <c r="G14" i="518"/>
  <c r="G13" i="518"/>
  <c r="D76" i="517"/>
  <c r="C76" i="517"/>
  <c r="B76" i="517"/>
  <c r="D72" i="517"/>
  <c r="D69" i="517"/>
  <c r="D66" i="517"/>
  <c r="D57" i="517"/>
  <c r="G51" i="517"/>
  <c r="G50" i="517"/>
  <c r="G49" i="517"/>
  <c r="G48" i="517"/>
  <c r="G47" i="517"/>
  <c r="G46" i="517"/>
  <c r="G45" i="517"/>
  <c r="G44" i="517"/>
  <c r="G43" i="517"/>
  <c r="G42" i="517"/>
  <c r="G34" i="517"/>
  <c r="G33" i="517"/>
  <c r="G32" i="517"/>
  <c r="G31" i="517"/>
  <c r="G30" i="517"/>
  <c r="G29" i="517"/>
  <c r="G28" i="517"/>
  <c r="G27" i="517"/>
  <c r="G26" i="517"/>
  <c r="G25" i="517"/>
  <c r="G17" i="517"/>
  <c r="G16" i="517"/>
  <c r="G15" i="517"/>
  <c r="G14" i="517"/>
  <c r="G13" i="517"/>
  <c r="D76" i="515"/>
  <c r="C76" i="515"/>
  <c r="B76" i="515"/>
  <c r="D72" i="515"/>
  <c r="D69" i="515"/>
  <c r="D66" i="515"/>
  <c r="D57" i="515"/>
  <c r="G51" i="515"/>
  <c r="G50" i="515"/>
  <c r="G49" i="515"/>
  <c r="G48" i="515"/>
  <c r="G47" i="515"/>
  <c r="G46" i="515"/>
  <c r="G45" i="515"/>
  <c r="G44" i="515"/>
  <c r="G43" i="515"/>
  <c r="G42" i="515"/>
  <c r="G34" i="515"/>
  <c r="G33" i="515"/>
  <c r="G32" i="515"/>
  <c r="G31" i="515"/>
  <c r="G30" i="515"/>
  <c r="G29" i="515"/>
  <c r="G28" i="515"/>
  <c r="G27" i="515"/>
  <c r="G26" i="515"/>
  <c r="G25" i="515"/>
  <c r="G17" i="515"/>
  <c r="G16" i="515"/>
  <c r="G15" i="515"/>
  <c r="G14" i="515"/>
  <c r="G13" i="515"/>
  <c r="D76" i="514"/>
  <c r="C76" i="514"/>
  <c r="B76" i="514"/>
  <c r="D72" i="514"/>
  <c r="D69" i="514"/>
  <c r="D66" i="514"/>
  <c r="D57" i="514"/>
  <c r="G51" i="514"/>
  <c r="G50" i="514"/>
  <c r="G49" i="514"/>
  <c r="G48" i="514"/>
  <c r="G47" i="514"/>
  <c r="G46" i="514"/>
  <c r="G45" i="514"/>
  <c r="G44" i="514"/>
  <c r="G43" i="514"/>
  <c r="G42" i="514"/>
  <c r="G34" i="514"/>
  <c r="G33" i="514"/>
  <c r="G32" i="514"/>
  <c r="G31" i="514"/>
  <c r="G30" i="514"/>
  <c r="G29" i="514"/>
  <c r="G28" i="514"/>
  <c r="G27" i="514"/>
  <c r="G26" i="514"/>
  <c r="G25" i="514"/>
  <c r="G17" i="514"/>
  <c r="G16" i="514"/>
  <c r="G15" i="514"/>
  <c r="G14" i="514"/>
  <c r="G13" i="514"/>
  <c r="D76" i="513"/>
  <c r="C76" i="513"/>
  <c r="B76" i="513"/>
  <c r="D72" i="513"/>
  <c r="D69" i="513"/>
  <c r="D66" i="513"/>
  <c r="D57" i="513"/>
  <c r="G51" i="513"/>
  <c r="G50" i="513"/>
  <c r="G49" i="513"/>
  <c r="G48" i="513"/>
  <c r="G47" i="513"/>
  <c r="G46" i="513"/>
  <c r="G45" i="513"/>
  <c r="G44" i="513"/>
  <c r="G43" i="513"/>
  <c r="G42" i="513"/>
  <c r="G34" i="513"/>
  <c r="G33" i="513"/>
  <c r="G32" i="513"/>
  <c r="G31" i="513"/>
  <c r="G30" i="513"/>
  <c r="G29" i="513"/>
  <c r="G28" i="513"/>
  <c r="G27" i="513"/>
  <c r="G26" i="513"/>
  <c r="G25" i="513"/>
  <c r="G17" i="513"/>
  <c r="G16" i="513"/>
  <c r="G15" i="513"/>
  <c r="G14" i="513"/>
  <c r="G13" i="513"/>
  <c r="D76" i="512"/>
  <c r="C76" i="512"/>
  <c r="B76" i="512"/>
  <c r="D72" i="512"/>
  <c r="D69" i="512"/>
  <c r="D66" i="512"/>
  <c r="D57" i="512"/>
  <c r="G51" i="512"/>
  <c r="G50" i="512"/>
  <c r="G49" i="512"/>
  <c r="G48" i="512"/>
  <c r="G47" i="512"/>
  <c r="G46" i="512"/>
  <c r="G45" i="512"/>
  <c r="G44" i="512"/>
  <c r="G43" i="512"/>
  <c r="G42" i="512"/>
  <c r="G34" i="512"/>
  <c r="G33" i="512"/>
  <c r="G32" i="512"/>
  <c r="G31" i="512"/>
  <c r="G30" i="512"/>
  <c r="G29" i="512"/>
  <c r="G28" i="512"/>
  <c r="G27" i="512"/>
  <c r="G26" i="512"/>
  <c r="G25" i="512"/>
  <c r="G17" i="512"/>
  <c r="G16" i="512"/>
  <c r="G15" i="512"/>
  <c r="G14" i="512"/>
  <c r="G13" i="512"/>
  <c r="D76" i="511"/>
  <c r="C76" i="511"/>
  <c r="B76" i="511"/>
  <c r="D72" i="511"/>
  <c r="D69" i="511"/>
  <c r="D66" i="511"/>
  <c r="D57" i="511"/>
  <c r="G51" i="511"/>
  <c r="G50" i="511"/>
  <c r="G49" i="511"/>
  <c r="G48" i="511"/>
  <c r="G47" i="511"/>
  <c r="G46" i="511"/>
  <c r="G45" i="511"/>
  <c r="G44" i="511"/>
  <c r="G43" i="511"/>
  <c r="G42" i="511"/>
  <c r="G34" i="511"/>
  <c r="G33" i="511"/>
  <c r="G32" i="511"/>
  <c r="G31" i="511"/>
  <c r="G30" i="511"/>
  <c r="G29" i="511"/>
  <c r="G28" i="511"/>
  <c r="G27" i="511"/>
  <c r="G26" i="511"/>
  <c r="G25" i="511"/>
  <c r="G17" i="511"/>
  <c r="G16" i="511"/>
  <c r="G15" i="511"/>
  <c r="G14" i="511"/>
  <c r="G13" i="511"/>
  <c r="D76" i="510"/>
  <c r="C76" i="510"/>
  <c r="B76" i="510"/>
  <c r="D72" i="510"/>
  <c r="D69" i="510"/>
  <c r="D66" i="510"/>
  <c r="D57" i="510"/>
  <c r="G51" i="510"/>
  <c r="G50" i="510"/>
  <c r="G49" i="510"/>
  <c r="G48" i="510"/>
  <c r="G47" i="510"/>
  <c r="G46" i="510"/>
  <c r="G45" i="510"/>
  <c r="G44" i="510"/>
  <c r="G43" i="510"/>
  <c r="G42" i="510"/>
  <c r="G34" i="510"/>
  <c r="G33" i="510"/>
  <c r="G32" i="510"/>
  <c r="G31" i="510"/>
  <c r="G30" i="510"/>
  <c r="G29" i="510"/>
  <c r="G28" i="510"/>
  <c r="G27" i="510"/>
  <c r="G26" i="510"/>
  <c r="G25" i="510"/>
  <c r="G17" i="510"/>
  <c r="G16" i="510"/>
  <c r="G15" i="510"/>
  <c r="G14" i="510"/>
  <c r="G13" i="510"/>
  <c r="D76" i="509"/>
  <c r="C76" i="509"/>
  <c r="B76" i="509"/>
  <c r="D72" i="509"/>
  <c r="D69" i="509"/>
  <c r="D66" i="509"/>
  <c r="D57" i="509"/>
  <c r="G51" i="509"/>
  <c r="G50" i="509"/>
  <c r="G49" i="509"/>
  <c r="G48" i="509"/>
  <c r="G47" i="509"/>
  <c r="G46" i="509"/>
  <c r="G45" i="509"/>
  <c r="G44" i="509"/>
  <c r="G43" i="509"/>
  <c r="G42" i="509"/>
  <c r="G34" i="509"/>
  <c r="G33" i="509"/>
  <c r="G32" i="509"/>
  <c r="G31" i="509"/>
  <c r="G30" i="509"/>
  <c r="G29" i="509"/>
  <c r="G28" i="509"/>
  <c r="G27" i="509"/>
  <c r="G26" i="509"/>
  <c r="G25" i="509"/>
  <c r="G17" i="509"/>
  <c r="G16" i="509"/>
  <c r="G15" i="509"/>
  <c r="G14" i="509"/>
  <c r="G13" i="509"/>
  <c r="D76" i="508"/>
  <c r="C76" i="508"/>
  <c r="B76" i="508"/>
  <c r="D72" i="508"/>
  <c r="D69" i="508"/>
  <c r="D66" i="508"/>
  <c r="D57" i="508"/>
  <c r="G51" i="508"/>
  <c r="G50" i="508"/>
  <c r="G49" i="508"/>
  <c r="G48" i="508"/>
  <c r="G47" i="508"/>
  <c r="G46" i="508"/>
  <c r="G45" i="508"/>
  <c r="G44" i="508"/>
  <c r="G43" i="508"/>
  <c r="G42" i="508"/>
  <c r="G34" i="508"/>
  <c r="G33" i="508"/>
  <c r="G32" i="508"/>
  <c r="G31" i="508"/>
  <c r="G30" i="508"/>
  <c r="G29" i="508"/>
  <c r="G28" i="508"/>
  <c r="G27" i="508"/>
  <c r="G26" i="508"/>
  <c r="G25" i="508"/>
  <c r="G17" i="508"/>
  <c r="G16" i="508"/>
  <c r="G15" i="508"/>
  <c r="G14" i="508"/>
  <c r="G13" i="508"/>
  <c r="D76" i="507"/>
  <c r="C76" i="507"/>
  <c r="B76" i="507"/>
  <c r="D72" i="507"/>
  <c r="D69" i="507"/>
  <c r="D66" i="507"/>
  <c r="D57" i="507"/>
  <c r="G51" i="507"/>
  <c r="G50" i="507"/>
  <c r="G49" i="507"/>
  <c r="G48" i="507"/>
  <c r="G47" i="507"/>
  <c r="G46" i="507"/>
  <c r="G45" i="507"/>
  <c r="G44" i="507"/>
  <c r="G43" i="507"/>
  <c r="G42" i="507"/>
  <c r="G34" i="507"/>
  <c r="G33" i="507"/>
  <c r="G32" i="507"/>
  <c r="G31" i="507"/>
  <c r="G30" i="507"/>
  <c r="G29" i="507"/>
  <c r="G28" i="507"/>
  <c r="G27" i="507"/>
  <c r="G26" i="507"/>
  <c r="G25" i="507"/>
  <c r="G17" i="507"/>
  <c r="G16" i="507"/>
  <c r="G15" i="507"/>
  <c r="G14" i="507"/>
  <c r="G13" i="507"/>
  <c r="D76" i="506"/>
  <c r="C76" i="506"/>
  <c r="B76" i="506"/>
  <c r="D72" i="506"/>
  <c r="D69" i="506"/>
  <c r="D66" i="506"/>
  <c r="D57" i="506"/>
  <c r="G51" i="506"/>
  <c r="G50" i="506"/>
  <c r="G49" i="506"/>
  <c r="G48" i="506"/>
  <c r="G47" i="506"/>
  <c r="G46" i="506"/>
  <c r="G45" i="506"/>
  <c r="G44" i="506"/>
  <c r="G43" i="506"/>
  <c r="G42" i="506"/>
  <c r="G34" i="506"/>
  <c r="G33" i="506"/>
  <c r="G32" i="506"/>
  <c r="G31" i="506"/>
  <c r="G30" i="506"/>
  <c r="G29" i="506"/>
  <c r="G28" i="506"/>
  <c r="G27" i="506"/>
  <c r="G26" i="506"/>
  <c r="G25" i="506"/>
  <c r="G17" i="506"/>
  <c r="G16" i="506"/>
  <c r="G15" i="506"/>
  <c r="G14" i="506"/>
  <c r="G13" i="506"/>
  <c r="D76" i="505"/>
  <c r="C76" i="505"/>
  <c r="B76" i="505"/>
  <c r="D72" i="505"/>
  <c r="D69" i="505"/>
  <c r="D66" i="505"/>
  <c r="D57" i="505"/>
  <c r="G51" i="505"/>
  <c r="G50" i="505"/>
  <c r="G49" i="505"/>
  <c r="G48" i="505"/>
  <c r="G47" i="505"/>
  <c r="G46" i="505"/>
  <c r="G45" i="505"/>
  <c r="G44" i="505"/>
  <c r="G43" i="505"/>
  <c r="G42" i="505"/>
  <c r="G34" i="505"/>
  <c r="G33" i="505"/>
  <c r="G32" i="505"/>
  <c r="G31" i="505"/>
  <c r="G30" i="505"/>
  <c r="G29" i="505"/>
  <c r="G28" i="505"/>
  <c r="G27" i="505"/>
  <c r="G26" i="505"/>
  <c r="G25" i="505"/>
  <c r="G17" i="505"/>
  <c r="G16" i="505"/>
  <c r="G15" i="505"/>
  <c r="G14" i="505"/>
  <c r="G13" i="505"/>
  <c r="D76" i="503"/>
  <c r="C76" i="503"/>
  <c r="B76" i="503"/>
  <c r="D72" i="503"/>
  <c r="D69" i="503"/>
  <c r="D66" i="503"/>
  <c r="D57" i="503"/>
  <c r="G51" i="503"/>
  <c r="G50" i="503"/>
  <c r="G49" i="503"/>
  <c r="G48" i="503"/>
  <c r="G47" i="503"/>
  <c r="G46" i="503"/>
  <c r="G45" i="503"/>
  <c r="G44" i="503"/>
  <c r="G43" i="503"/>
  <c r="G42" i="503"/>
  <c r="G34" i="503"/>
  <c r="G33" i="503"/>
  <c r="G32" i="503"/>
  <c r="G31" i="503"/>
  <c r="G30" i="503"/>
  <c r="G29" i="503"/>
  <c r="G28" i="503"/>
  <c r="G27" i="503"/>
  <c r="G26" i="503"/>
  <c r="G25" i="503"/>
  <c r="G17" i="503"/>
  <c r="G16" i="503"/>
  <c r="G15" i="503"/>
  <c r="G14" i="503"/>
  <c r="G13" i="503"/>
  <c r="D76" i="502"/>
  <c r="C76" i="502"/>
  <c r="B76" i="502"/>
  <c r="D72" i="502"/>
  <c r="D69" i="502"/>
  <c r="D66" i="502"/>
  <c r="D57" i="502"/>
  <c r="G51" i="502"/>
  <c r="G50" i="502"/>
  <c r="G49" i="502"/>
  <c r="G48" i="502"/>
  <c r="G47" i="502"/>
  <c r="G46" i="502"/>
  <c r="G45" i="502"/>
  <c r="G44" i="502"/>
  <c r="G43" i="502"/>
  <c r="G42" i="502"/>
  <c r="G34" i="502"/>
  <c r="G33" i="502"/>
  <c r="G32" i="502"/>
  <c r="G31" i="502"/>
  <c r="G30" i="502"/>
  <c r="G29" i="502"/>
  <c r="G28" i="502"/>
  <c r="G27" i="502"/>
  <c r="G26" i="502"/>
  <c r="G25" i="502"/>
  <c r="G17" i="502"/>
  <c r="G16" i="502"/>
  <c r="G15" i="502"/>
  <c r="G14" i="502"/>
  <c r="G13" i="502"/>
  <c r="D76" i="671"/>
  <c r="C76" i="671"/>
  <c r="B76" i="671"/>
  <c r="D72" i="671"/>
  <c r="D69" i="671"/>
  <c r="D66" i="671"/>
  <c r="D57" i="671"/>
  <c r="G51" i="671"/>
  <c r="G50" i="671"/>
  <c r="G49" i="671"/>
  <c r="G48" i="671"/>
  <c r="G47" i="671"/>
  <c r="G46" i="671"/>
  <c r="G45" i="671"/>
  <c r="G44" i="671"/>
  <c r="G43" i="671"/>
  <c r="G42" i="671"/>
  <c r="G34" i="671"/>
  <c r="G33" i="671"/>
  <c r="G32" i="671"/>
  <c r="G31" i="671"/>
  <c r="G30" i="671"/>
  <c r="G29" i="671"/>
  <c r="G28" i="671"/>
  <c r="G27" i="671"/>
  <c r="G26" i="671"/>
  <c r="G25" i="671"/>
  <c r="G17" i="671"/>
  <c r="G16" i="671"/>
  <c r="G15" i="671"/>
  <c r="G14" i="671"/>
  <c r="G13" i="671"/>
  <c r="D76" i="670"/>
  <c r="C76" i="670"/>
  <c r="B76" i="670"/>
  <c r="D72" i="670"/>
  <c r="D69" i="670"/>
  <c r="D66" i="670"/>
  <c r="D57" i="670"/>
  <c r="G51" i="670"/>
  <c r="G50" i="670"/>
  <c r="G49" i="670"/>
  <c r="G48" i="670"/>
  <c r="G47" i="670"/>
  <c r="G46" i="670"/>
  <c r="G45" i="670"/>
  <c r="G44" i="670"/>
  <c r="G43" i="670"/>
  <c r="G42" i="670"/>
  <c r="G34" i="670"/>
  <c r="G33" i="670"/>
  <c r="G32" i="670"/>
  <c r="G31" i="670"/>
  <c r="G30" i="670"/>
  <c r="G29" i="670"/>
  <c r="G28" i="670"/>
  <c r="G27" i="670"/>
  <c r="G26" i="670"/>
  <c r="G25" i="670"/>
  <c r="G17" i="670"/>
  <c r="G16" i="670"/>
  <c r="G15" i="670"/>
  <c r="G14" i="670"/>
  <c r="G13" i="670"/>
  <c r="D76" i="669"/>
  <c r="C76" i="669"/>
  <c r="B76" i="669"/>
  <c r="D72" i="669"/>
  <c r="D69" i="669"/>
  <c r="D66" i="669"/>
  <c r="D57" i="669"/>
  <c r="G51" i="669"/>
  <c r="G50" i="669"/>
  <c r="G49" i="669"/>
  <c r="G48" i="669"/>
  <c r="G47" i="669"/>
  <c r="G46" i="669"/>
  <c r="G45" i="669"/>
  <c r="G44" i="669"/>
  <c r="G43" i="669"/>
  <c r="G42" i="669"/>
  <c r="G34" i="669"/>
  <c r="G33" i="669"/>
  <c r="G32" i="669"/>
  <c r="G31" i="669"/>
  <c r="G30" i="669"/>
  <c r="G29" i="669"/>
  <c r="G28" i="669"/>
  <c r="G27" i="669"/>
  <c r="G26" i="669"/>
  <c r="G25" i="669"/>
  <c r="G17" i="669"/>
  <c r="G16" i="669"/>
  <c r="G15" i="669"/>
  <c r="G14" i="669"/>
  <c r="G13" i="669"/>
  <c r="D76" i="501"/>
  <c r="C76" i="501"/>
  <c r="B76" i="501"/>
  <c r="D72" i="501"/>
  <c r="D69" i="501"/>
  <c r="D66" i="501"/>
  <c r="D57" i="501"/>
  <c r="G51" i="501"/>
  <c r="G50" i="501"/>
  <c r="G49" i="501"/>
  <c r="G48" i="501"/>
  <c r="G47" i="501"/>
  <c r="G46" i="501"/>
  <c r="G45" i="501"/>
  <c r="G44" i="501"/>
  <c r="G43" i="501"/>
  <c r="G42" i="501"/>
  <c r="G34" i="501"/>
  <c r="G33" i="501"/>
  <c r="G32" i="501"/>
  <c r="G31" i="501"/>
  <c r="G30" i="501"/>
  <c r="G29" i="501"/>
  <c r="G28" i="501"/>
  <c r="G27" i="501"/>
  <c r="G26" i="501"/>
  <c r="G25" i="501"/>
  <c r="G17" i="501"/>
  <c r="G16" i="501"/>
  <c r="G15" i="501"/>
  <c r="G14" i="501"/>
  <c r="G13" i="501"/>
  <c r="D76" i="500"/>
  <c r="C76" i="500"/>
  <c r="B76" i="500"/>
  <c r="D72" i="500"/>
  <c r="D69" i="500"/>
  <c r="D66" i="500"/>
  <c r="D57" i="500"/>
  <c r="G51" i="500"/>
  <c r="G50" i="500"/>
  <c r="G49" i="500"/>
  <c r="G48" i="500"/>
  <c r="G47" i="500"/>
  <c r="G46" i="500"/>
  <c r="G45" i="500"/>
  <c r="G44" i="500"/>
  <c r="G43" i="500"/>
  <c r="G42" i="500"/>
  <c r="G34" i="500"/>
  <c r="G33" i="500"/>
  <c r="G32" i="500"/>
  <c r="G31" i="500"/>
  <c r="G30" i="500"/>
  <c r="G29" i="500"/>
  <c r="G28" i="500"/>
  <c r="G27" i="500"/>
  <c r="G26" i="500"/>
  <c r="G25" i="500"/>
  <c r="G17" i="500"/>
  <c r="G16" i="500"/>
  <c r="G15" i="500"/>
  <c r="G14" i="500"/>
  <c r="G13" i="500"/>
  <c r="D76" i="499"/>
  <c r="C76" i="499"/>
  <c r="B76" i="499"/>
  <c r="D72" i="499"/>
  <c r="D69" i="499"/>
  <c r="D66" i="499"/>
  <c r="D57" i="499"/>
  <c r="G51" i="499"/>
  <c r="G50" i="499"/>
  <c r="G49" i="499"/>
  <c r="G48" i="499"/>
  <c r="G47" i="499"/>
  <c r="G46" i="499"/>
  <c r="G45" i="499"/>
  <c r="G44" i="499"/>
  <c r="G43" i="499"/>
  <c r="G42" i="499"/>
  <c r="G34" i="499"/>
  <c r="G33" i="499"/>
  <c r="G32" i="499"/>
  <c r="G31" i="499"/>
  <c r="G30" i="499"/>
  <c r="G29" i="499"/>
  <c r="G28" i="499"/>
  <c r="G27" i="499"/>
  <c r="G26" i="499"/>
  <c r="G25" i="499"/>
  <c r="G17" i="499"/>
  <c r="G16" i="499"/>
  <c r="G15" i="499"/>
  <c r="G14" i="499"/>
  <c r="G13" i="499"/>
  <c r="D76" i="498"/>
  <c r="C76" i="498"/>
  <c r="B76" i="498"/>
  <c r="D72" i="498"/>
  <c r="D69" i="498"/>
  <c r="D66" i="498"/>
  <c r="D57" i="498"/>
  <c r="G51" i="498"/>
  <c r="G50" i="498"/>
  <c r="G49" i="498"/>
  <c r="G48" i="498"/>
  <c r="G47" i="498"/>
  <c r="G46" i="498"/>
  <c r="G45" i="498"/>
  <c r="G44" i="498"/>
  <c r="G43" i="498"/>
  <c r="G42" i="498"/>
  <c r="G34" i="498"/>
  <c r="G33" i="498"/>
  <c r="G32" i="498"/>
  <c r="G31" i="498"/>
  <c r="G30" i="498"/>
  <c r="G29" i="498"/>
  <c r="G28" i="498"/>
  <c r="G27" i="498"/>
  <c r="G26" i="498"/>
  <c r="G25" i="498"/>
  <c r="G17" i="498"/>
  <c r="G16" i="498"/>
  <c r="G15" i="498"/>
  <c r="G14" i="498"/>
  <c r="G13" i="498"/>
  <c r="D76" i="497"/>
  <c r="C76" i="497"/>
  <c r="B76" i="497"/>
  <c r="D72" i="497"/>
  <c r="D69" i="497"/>
  <c r="D66" i="497"/>
  <c r="D57" i="497"/>
  <c r="G51" i="497"/>
  <c r="G50" i="497"/>
  <c r="G49" i="497"/>
  <c r="G48" i="497"/>
  <c r="G47" i="497"/>
  <c r="G46" i="497"/>
  <c r="G45" i="497"/>
  <c r="G44" i="497"/>
  <c r="G43" i="497"/>
  <c r="G42" i="497"/>
  <c r="G34" i="497"/>
  <c r="G33" i="497"/>
  <c r="G32" i="497"/>
  <c r="G31" i="497"/>
  <c r="G30" i="497"/>
  <c r="G29" i="497"/>
  <c r="G28" i="497"/>
  <c r="G27" i="497"/>
  <c r="G26" i="497"/>
  <c r="G25" i="497"/>
  <c r="G17" i="497"/>
  <c r="G16" i="497"/>
  <c r="G15" i="497"/>
  <c r="G14" i="497"/>
  <c r="G13" i="497"/>
  <c r="F16" i="25"/>
  <c r="F17" i="25" s="1"/>
  <c r="F19" i="25" s="1"/>
  <c r="F20" i="25" s="1"/>
  <c r="F22" i="25" s="1"/>
  <c r="F24" i="25" s="1"/>
  <c r="F26" i="25" s="1"/>
  <c r="F29" i="25" s="1"/>
  <c r="K966" i="23"/>
  <c r="I966" i="23"/>
  <c r="K965" i="23"/>
  <c r="I965" i="23"/>
  <c r="K964" i="23"/>
  <c r="I964" i="23"/>
  <c r="K963" i="23"/>
  <c r="I963" i="23"/>
  <c r="K962" i="23"/>
  <c r="I962" i="23"/>
  <c r="K961" i="23"/>
  <c r="I961" i="23"/>
  <c r="K960" i="23"/>
  <c r="I960" i="23"/>
  <c r="K959" i="23"/>
  <c r="I959" i="23"/>
  <c r="K958" i="23"/>
  <c r="I958" i="23"/>
  <c r="K957" i="23"/>
  <c r="I957" i="23"/>
  <c r="K956" i="23"/>
  <c r="I956" i="23"/>
  <c r="K955" i="23"/>
  <c r="I955" i="23"/>
  <c r="K954" i="23"/>
  <c r="I954" i="23"/>
  <c r="K953" i="23"/>
  <c r="I953" i="23"/>
  <c r="K952" i="23"/>
  <c r="I952" i="23"/>
  <c r="K950" i="23"/>
  <c r="I950" i="23"/>
  <c r="K949" i="23"/>
  <c r="I949" i="23"/>
  <c r="K948" i="23"/>
  <c r="I948" i="23"/>
  <c r="K947" i="23"/>
  <c r="I947" i="23"/>
  <c r="K946" i="23"/>
  <c r="I946" i="23"/>
  <c r="K945" i="23"/>
  <c r="I945" i="23"/>
  <c r="K944" i="23"/>
  <c r="I944" i="23"/>
  <c r="K943" i="23"/>
  <c r="I943" i="23"/>
  <c r="K942" i="23"/>
  <c r="I942" i="23"/>
  <c r="K941" i="23"/>
  <c r="I941" i="23"/>
  <c r="K940" i="23"/>
  <c r="I940" i="23"/>
  <c r="K939" i="23"/>
  <c r="I939" i="23"/>
  <c r="K938" i="23"/>
  <c r="I938" i="23"/>
  <c r="K937" i="23"/>
  <c r="I937" i="23"/>
  <c r="K936" i="23"/>
  <c r="I936" i="23"/>
  <c r="K935" i="23"/>
  <c r="I935" i="23"/>
  <c r="K934" i="23"/>
  <c r="I934" i="23"/>
  <c r="K933" i="23"/>
  <c r="I933" i="23"/>
  <c r="K932" i="23"/>
  <c r="I932" i="23"/>
  <c r="K931" i="23"/>
  <c r="I931" i="23"/>
  <c r="K930" i="23"/>
  <c r="I930" i="23"/>
  <c r="K929" i="23"/>
  <c r="I929" i="23"/>
  <c r="K928" i="23"/>
  <c r="I928" i="23"/>
  <c r="K927" i="23"/>
  <c r="I927" i="23"/>
  <c r="K926" i="23"/>
  <c r="I926" i="23"/>
  <c r="K925" i="23"/>
  <c r="I925" i="23"/>
  <c r="K924" i="23"/>
  <c r="I924" i="23"/>
  <c r="K923" i="23"/>
  <c r="I923" i="23"/>
  <c r="K922" i="23"/>
  <c r="I922" i="23"/>
  <c r="K921" i="23"/>
  <c r="I921" i="23"/>
  <c r="K920" i="23"/>
  <c r="I920" i="23"/>
  <c r="K919" i="23"/>
  <c r="I919" i="23"/>
  <c r="K918" i="23"/>
  <c r="I918" i="23"/>
  <c r="K917" i="23"/>
  <c r="I917" i="23"/>
  <c r="K916" i="23"/>
  <c r="I916" i="23"/>
  <c r="K915" i="23"/>
  <c r="I915" i="23"/>
  <c r="K914" i="23"/>
  <c r="I914" i="23"/>
  <c r="K913" i="23"/>
  <c r="I913" i="23"/>
  <c r="K912" i="23"/>
  <c r="I912" i="23"/>
  <c r="K911" i="23"/>
  <c r="I911" i="23"/>
  <c r="K910" i="23"/>
  <c r="I910" i="23"/>
  <c r="K909" i="23"/>
  <c r="I909" i="23"/>
  <c r="K908" i="23"/>
  <c r="I908" i="23"/>
  <c r="K907" i="23"/>
  <c r="I907" i="23"/>
  <c r="K906" i="23"/>
  <c r="I906" i="23"/>
  <c r="K905" i="23"/>
  <c r="I905" i="23"/>
  <c r="K904" i="23"/>
  <c r="I904" i="23"/>
  <c r="K903" i="23"/>
  <c r="I903" i="23"/>
  <c r="K902" i="23"/>
  <c r="I902" i="23"/>
  <c r="K901" i="23"/>
  <c r="I901" i="23"/>
  <c r="K900" i="23"/>
  <c r="I900" i="23"/>
  <c r="K899" i="23"/>
  <c r="I899" i="23"/>
  <c r="K898" i="23"/>
  <c r="I898" i="23"/>
  <c r="K897" i="23"/>
  <c r="I897" i="23"/>
  <c r="K896" i="23"/>
  <c r="I896" i="23"/>
  <c r="K895" i="23"/>
  <c r="I895" i="23"/>
  <c r="K894" i="23"/>
  <c r="I894" i="23"/>
  <c r="K893" i="23"/>
  <c r="I893" i="23"/>
  <c r="K892" i="23"/>
  <c r="I892" i="23"/>
  <c r="K891" i="23"/>
  <c r="I891" i="23"/>
  <c r="K890" i="23"/>
  <c r="I890" i="23"/>
  <c r="K889" i="23"/>
  <c r="I889" i="23"/>
  <c r="K888" i="23"/>
  <c r="I888" i="23"/>
  <c r="K887" i="23"/>
  <c r="I887" i="23"/>
  <c r="K886" i="23"/>
  <c r="I886" i="23"/>
  <c r="K885" i="23"/>
  <c r="I885" i="23"/>
  <c r="K884" i="23"/>
  <c r="I884" i="23"/>
  <c r="K883" i="23"/>
  <c r="I883" i="23"/>
  <c r="K882" i="23"/>
  <c r="I882" i="23"/>
  <c r="K881" i="23"/>
  <c r="I881" i="23"/>
  <c r="K880" i="23"/>
  <c r="I880" i="23"/>
  <c r="K879" i="23"/>
  <c r="I879" i="23"/>
  <c r="K878" i="23"/>
  <c r="I878" i="23"/>
  <c r="K877" i="23"/>
  <c r="I877" i="23"/>
  <c r="K876" i="23"/>
  <c r="I876" i="23"/>
  <c r="K875" i="23"/>
  <c r="I875" i="23"/>
  <c r="K874" i="23"/>
  <c r="I874" i="23"/>
  <c r="K873" i="23"/>
  <c r="I873" i="23"/>
  <c r="K872" i="23"/>
  <c r="I872" i="23"/>
  <c r="K871" i="23"/>
  <c r="I871" i="23"/>
  <c r="K870" i="23"/>
  <c r="I870" i="23"/>
  <c r="K869" i="23"/>
  <c r="I869" i="23"/>
  <c r="K868" i="23"/>
  <c r="I868" i="23"/>
  <c r="K867" i="23"/>
  <c r="I867" i="23"/>
  <c r="K866" i="23"/>
  <c r="I866" i="23"/>
  <c r="K865" i="23"/>
  <c r="I865" i="23"/>
  <c r="K864" i="23"/>
  <c r="I864" i="23"/>
  <c r="K863" i="23"/>
  <c r="I863" i="23"/>
  <c r="K862" i="23"/>
  <c r="I862" i="23"/>
  <c r="K861" i="23"/>
  <c r="I861" i="23"/>
  <c r="K860" i="23"/>
  <c r="I860" i="23"/>
  <c r="K859" i="23"/>
  <c r="I859" i="23"/>
  <c r="K858" i="23"/>
  <c r="I858" i="23"/>
  <c r="K857" i="23"/>
  <c r="I857" i="23"/>
  <c r="K856" i="23"/>
  <c r="I856" i="23"/>
  <c r="K855" i="23"/>
  <c r="I855" i="23"/>
  <c r="K854" i="23"/>
  <c r="I854" i="23"/>
  <c r="K853" i="23"/>
  <c r="I853" i="23"/>
  <c r="K852" i="23"/>
  <c r="I852" i="23"/>
  <c r="K851" i="23"/>
  <c r="I851" i="23"/>
  <c r="K850" i="23"/>
  <c r="I850" i="23"/>
  <c r="K849" i="23"/>
  <c r="I849" i="23"/>
  <c r="K848" i="23"/>
  <c r="I848" i="23"/>
  <c r="K847" i="23"/>
  <c r="I847" i="23"/>
  <c r="K846" i="23"/>
  <c r="I846" i="23"/>
  <c r="K845" i="23"/>
  <c r="I845" i="23"/>
  <c r="K844" i="23"/>
  <c r="I844" i="23"/>
  <c r="K843" i="23"/>
  <c r="I843" i="23"/>
  <c r="K842" i="23"/>
  <c r="I842" i="23"/>
  <c r="K841" i="23"/>
  <c r="I841" i="23"/>
  <c r="K840" i="23"/>
  <c r="I840" i="23"/>
  <c r="K839" i="23"/>
  <c r="I839" i="23"/>
  <c r="K838" i="23"/>
  <c r="I838" i="23"/>
  <c r="K837" i="23"/>
  <c r="I837" i="23"/>
  <c r="K836" i="23"/>
  <c r="I836" i="23"/>
  <c r="K835" i="23"/>
  <c r="I835" i="23"/>
  <c r="K834" i="23"/>
  <c r="I834" i="23"/>
  <c r="K833" i="23"/>
  <c r="I833" i="23"/>
  <c r="K832" i="23"/>
  <c r="I832" i="23"/>
  <c r="K831" i="23"/>
  <c r="I831" i="23"/>
  <c r="K830" i="23"/>
  <c r="I830" i="23"/>
  <c r="K829" i="23"/>
  <c r="I829" i="23"/>
  <c r="K828" i="23"/>
  <c r="I828" i="23"/>
  <c r="K827" i="23"/>
  <c r="I827" i="23"/>
  <c r="K826" i="23"/>
  <c r="I826" i="23"/>
  <c r="K825" i="23"/>
  <c r="I825" i="23"/>
  <c r="K824" i="23"/>
  <c r="I824" i="23"/>
  <c r="K823" i="23"/>
  <c r="I823" i="23"/>
  <c r="K822" i="23"/>
  <c r="I822" i="23"/>
  <c r="K821" i="23"/>
  <c r="I821" i="23"/>
  <c r="K820" i="23"/>
  <c r="I820" i="23"/>
  <c r="K819" i="23"/>
  <c r="I819" i="23"/>
  <c r="K818" i="23"/>
  <c r="I818" i="23"/>
  <c r="K817" i="23"/>
  <c r="I817" i="23"/>
  <c r="K816" i="23"/>
  <c r="I816" i="23"/>
  <c r="K815" i="23"/>
  <c r="I815" i="23"/>
  <c r="K814" i="23"/>
  <c r="I814" i="23"/>
  <c r="K813" i="23"/>
  <c r="I813" i="23"/>
  <c r="K812" i="23"/>
  <c r="I812" i="23"/>
  <c r="K811" i="23"/>
  <c r="I811" i="23"/>
  <c r="K810" i="23"/>
  <c r="I810" i="23"/>
  <c r="K809" i="23"/>
  <c r="I809" i="23"/>
  <c r="K808" i="23"/>
  <c r="I808" i="23"/>
  <c r="K807" i="23"/>
  <c r="I807" i="23"/>
  <c r="K806" i="23"/>
  <c r="I806" i="23"/>
  <c r="K805" i="23"/>
  <c r="I805" i="23"/>
  <c r="K804" i="23"/>
  <c r="I804" i="23"/>
  <c r="K803" i="23"/>
  <c r="I803" i="23"/>
  <c r="K802" i="23"/>
  <c r="I802" i="23"/>
  <c r="K801" i="23"/>
  <c r="I801" i="23"/>
  <c r="K800" i="23"/>
  <c r="I800" i="23"/>
  <c r="K799" i="23"/>
  <c r="I799" i="23"/>
  <c r="K798" i="23"/>
  <c r="I798" i="23"/>
  <c r="K797" i="23"/>
  <c r="I797" i="23"/>
  <c r="K796" i="23"/>
  <c r="I796" i="23"/>
  <c r="K795" i="23"/>
  <c r="I795" i="23"/>
  <c r="K794" i="23"/>
  <c r="I794" i="23"/>
  <c r="K793" i="23"/>
  <c r="I793" i="23"/>
  <c r="K792" i="23"/>
  <c r="I792" i="23"/>
  <c r="K789" i="23"/>
  <c r="I789" i="23"/>
  <c r="K788" i="23"/>
  <c r="I788" i="23"/>
  <c r="K787" i="23"/>
  <c r="I787" i="23"/>
  <c r="K784" i="23"/>
  <c r="I784" i="23"/>
  <c r="K781" i="23"/>
  <c r="I781" i="23"/>
  <c r="K780" i="23"/>
  <c r="I780" i="23"/>
  <c r="K779" i="23"/>
  <c r="I779" i="23"/>
  <c r="K778" i="23"/>
  <c r="I778" i="23"/>
  <c r="K777" i="23"/>
  <c r="I777" i="23"/>
  <c r="K776" i="23"/>
  <c r="I776" i="23"/>
  <c r="K775" i="23"/>
  <c r="I775" i="23"/>
  <c r="K774" i="23"/>
  <c r="I774" i="23"/>
  <c r="K773" i="23"/>
  <c r="I773" i="23"/>
  <c r="K772" i="23"/>
  <c r="I772" i="23"/>
  <c r="K771" i="23"/>
  <c r="I771" i="23"/>
  <c r="K770" i="23"/>
  <c r="I770" i="23"/>
  <c r="K769" i="23"/>
  <c r="I769" i="23"/>
  <c r="K768" i="23"/>
  <c r="I768" i="23"/>
  <c r="K767" i="23"/>
  <c r="I767" i="23"/>
  <c r="K766" i="23"/>
  <c r="I766" i="23"/>
  <c r="K765" i="23"/>
  <c r="I765" i="23"/>
  <c r="K764" i="23"/>
  <c r="I764" i="23"/>
  <c r="K763" i="23"/>
  <c r="I763" i="23"/>
  <c r="K762" i="23"/>
  <c r="I762" i="23"/>
  <c r="K761" i="23"/>
  <c r="I761" i="23"/>
  <c r="K760" i="23"/>
  <c r="I760" i="23"/>
  <c r="K759" i="23"/>
  <c r="I759" i="23"/>
  <c r="K758" i="23"/>
  <c r="I758" i="23"/>
  <c r="K757" i="23"/>
  <c r="I757" i="23"/>
  <c r="K756" i="23"/>
  <c r="I756" i="23"/>
  <c r="K755" i="23"/>
  <c r="I755" i="23"/>
  <c r="K754" i="23"/>
  <c r="I754" i="23"/>
  <c r="K753" i="23"/>
  <c r="I753" i="23"/>
  <c r="K752" i="23"/>
  <c r="I752" i="23"/>
  <c r="K751" i="23"/>
  <c r="I751" i="23"/>
  <c r="K750" i="23"/>
  <c r="I750" i="23"/>
  <c r="K749" i="23"/>
  <c r="I749" i="23"/>
  <c r="K748" i="23"/>
  <c r="I748" i="23"/>
  <c r="K747" i="23"/>
  <c r="I747" i="23"/>
  <c r="K746" i="23"/>
  <c r="I746" i="23"/>
  <c r="K745" i="23"/>
  <c r="I745" i="23"/>
  <c r="K744" i="23"/>
  <c r="I744" i="23"/>
  <c r="K743" i="23"/>
  <c r="I743" i="23"/>
  <c r="K742" i="23"/>
  <c r="I742" i="23"/>
  <c r="K741" i="23"/>
  <c r="I741" i="23"/>
  <c r="K740" i="23"/>
  <c r="I740" i="23"/>
  <c r="K739" i="23"/>
  <c r="I739" i="23"/>
  <c r="K738" i="23"/>
  <c r="I738" i="23"/>
  <c r="K737" i="23"/>
  <c r="I737" i="23"/>
  <c r="K736" i="23"/>
  <c r="I736" i="23"/>
  <c r="K735" i="23"/>
  <c r="I735" i="23"/>
  <c r="K734" i="23"/>
  <c r="I734" i="23"/>
  <c r="K733" i="23"/>
  <c r="I733" i="23"/>
  <c r="K732" i="23"/>
  <c r="I732" i="23"/>
  <c r="K731" i="23"/>
  <c r="I731" i="23"/>
  <c r="K730" i="23"/>
  <c r="I730" i="23"/>
  <c r="K729" i="23"/>
  <c r="I729" i="23"/>
  <c r="K728" i="23"/>
  <c r="I728" i="23"/>
  <c r="K727" i="23"/>
  <c r="I727" i="23"/>
  <c r="K726" i="23"/>
  <c r="I726" i="23"/>
  <c r="K725" i="23"/>
  <c r="I725" i="23"/>
  <c r="K724" i="23"/>
  <c r="I724" i="23"/>
  <c r="K723" i="23"/>
  <c r="I723" i="23"/>
  <c r="K722" i="23"/>
  <c r="I722" i="23"/>
  <c r="K721" i="23"/>
  <c r="I721" i="23"/>
  <c r="K720" i="23"/>
  <c r="I720" i="23"/>
  <c r="K719" i="23"/>
  <c r="I719" i="23"/>
  <c r="K718" i="23"/>
  <c r="I718" i="23"/>
  <c r="K717" i="23"/>
  <c r="I717" i="23"/>
  <c r="K716" i="23"/>
  <c r="I716" i="23"/>
  <c r="K715" i="23"/>
  <c r="I715" i="23"/>
  <c r="K714" i="23"/>
  <c r="I714" i="23"/>
  <c r="K713" i="23"/>
  <c r="I713" i="23"/>
  <c r="K712" i="23"/>
  <c r="I712" i="23"/>
  <c r="K711" i="23"/>
  <c r="I711" i="23"/>
  <c r="K710" i="23"/>
  <c r="I710" i="23"/>
  <c r="K709" i="23"/>
  <c r="I709" i="23"/>
  <c r="K708" i="23"/>
  <c r="I708" i="23"/>
  <c r="K707" i="23"/>
  <c r="I707" i="23"/>
  <c r="K706" i="23"/>
  <c r="I706" i="23"/>
  <c r="K705" i="23"/>
  <c r="I705" i="23"/>
  <c r="K704" i="23"/>
  <c r="I704" i="23"/>
  <c r="K703" i="23"/>
  <c r="I703" i="23"/>
  <c r="K702" i="23"/>
  <c r="I702" i="23"/>
  <c r="K701" i="23"/>
  <c r="I701" i="23"/>
  <c r="K700" i="23"/>
  <c r="I700" i="23"/>
  <c r="K699" i="23"/>
  <c r="I699" i="23"/>
  <c r="K698" i="23"/>
  <c r="I698" i="23"/>
  <c r="K697" i="23"/>
  <c r="I697" i="23"/>
  <c r="K696" i="23"/>
  <c r="I696" i="23"/>
  <c r="K695" i="23"/>
  <c r="I695" i="23"/>
  <c r="K694" i="23"/>
  <c r="I694" i="23"/>
  <c r="K693" i="23"/>
  <c r="I693" i="23"/>
  <c r="K692" i="23"/>
  <c r="I692" i="23"/>
  <c r="K691" i="23"/>
  <c r="I691" i="23"/>
  <c r="K690" i="23"/>
  <c r="I690" i="23"/>
  <c r="K689" i="23"/>
  <c r="I689" i="23"/>
  <c r="K688" i="23"/>
  <c r="I688" i="23"/>
  <c r="K687" i="23"/>
  <c r="I687" i="23"/>
  <c r="K684" i="23"/>
  <c r="I684" i="23"/>
  <c r="K683" i="23"/>
  <c r="I683" i="23"/>
  <c r="K682" i="23"/>
  <c r="I682" i="23"/>
  <c r="K681" i="23"/>
  <c r="I681" i="23"/>
  <c r="K680" i="23"/>
  <c r="I680" i="23"/>
  <c r="K679" i="23"/>
  <c r="I679" i="23"/>
  <c r="K678" i="23"/>
  <c r="I678" i="23"/>
  <c r="K677" i="23"/>
  <c r="I677" i="23"/>
  <c r="K676" i="23"/>
  <c r="I676" i="23"/>
  <c r="K675" i="23"/>
  <c r="I675" i="23"/>
  <c r="K674" i="23"/>
  <c r="I674" i="23"/>
  <c r="K673" i="23"/>
  <c r="I673" i="23"/>
  <c r="K672" i="23"/>
  <c r="I672" i="23"/>
  <c r="K671" i="23"/>
  <c r="I671" i="23"/>
  <c r="K670" i="23"/>
  <c r="I670" i="23"/>
  <c r="K669" i="23"/>
  <c r="I669" i="23"/>
  <c r="K668" i="23"/>
  <c r="I668" i="23"/>
  <c r="K667" i="23"/>
  <c r="I667" i="23"/>
  <c r="K666" i="23"/>
  <c r="I666" i="23"/>
  <c r="K665" i="23"/>
  <c r="I665" i="23"/>
  <c r="K664" i="23"/>
  <c r="I664" i="23"/>
  <c r="K663" i="23"/>
  <c r="I663" i="23"/>
  <c r="K662" i="23"/>
  <c r="I662" i="23"/>
  <c r="K661" i="23"/>
  <c r="I661" i="23"/>
  <c r="K660" i="23"/>
  <c r="I660" i="23"/>
  <c r="K659" i="23"/>
  <c r="I659" i="23"/>
  <c r="K658" i="23"/>
  <c r="I658" i="23"/>
  <c r="K657" i="23"/>
  <c r="I657" i="23"/>
  <c r="K656" i="23"/>
  <c r="I656" i="23"/>
  <c r="K655" i="23"/>
  <c r="I655" i="23"/>
  <c r="K654" i="23"/>
  <c r="I654" i="23"/>
  <c r="K653" i="23"/>
  <c r="I653" i="23"/>
  <c r="K652" i="23"/>
  <c r="I652" i="23"/>
  <c r="K651" i="23"/>
  <c r="I651" i="23"/>
  <c r="K650" i="23"/>
  <c r="I650" i="23"/>
  <c r="K649" i="23"/>
  <c r="I649" i="23"/>
  <c r="K648" i="23"/>
  <c r="I648" i="23"/>
  <c r="K647" i="23"/>
  <c r="I647" i="23"/>
  <c r="K646" i="23"/>
  <c r="I646" i="23"/>
  <c r="K645" i="23"/>
  <c r="I645" i="23"/>
  <c r="K644" i="23"/>
  <c r="I644" i="23"/>
  <c r="K643" i="23"/>
  <c r="I643" i="23"/>
  <c r="K642" i="23"/>
  <c r="I642" i="23"/>
  <c r="K641" i="23"/>
  <c r="I641" i="23"/>
  <c r="K640" i="23"/>
  <c r="I640" i="23"/>
  <c r="K639" i="23"/>
  <c r="I639" i="23"/>
  <c r="K636" i="23"/>
  <c r="I636" i="23"/>
  <c r="K635" i="23"/>
  <c r="I635" i="23"/>
  <c r="K634" i="23"/>
  <c r="I634" i="23"/>
  <c r="K633" i="23"/>
  <c r="I633" i="23"/>
  <c r="K632" i="23"/>
  <c r="I632" i="23"/>
  <c r="K631" i="23"/>
  <c r="I631" i="23"/>
  <c r="K630" i="23"/>
  <c r="I630" i="23"/>
  <c r="K629" i="23"/>
  <c r="I629" i="23"/>
  <c r="K628" i="23"/>
  <c r="I628" i="23"/>
  <c r="K625" i="23"/>
  <c r="I625" i="23"/>
  <c r="K624" i="23"/>
  <c r="I624" i="23"/>
  <c r="K623" i="23"/>
  <c r="I623" i="23"/>
  <c r="K622" i="23"/>
  <c r="I622" i="23"/>
  <c r="K621" i="23"/>
  <c r="I621" i="23"/>
  <c r="K620" i="23"/>
  <c r="I620" i="23"/>
  <c r="K619" i="23"/>
  <c r="I619" i="23"/>
  <c r="K618" i="23"/>
  <c r="I618" i="23"/>
  <c r="K617" i="23"/>
  <c r="I617" i="23"/>
  <c r="K616" i="23"/>
  <c r="I616" i="23"/>
  <c r="K615" i="23"/>
  <c r="I615" i="23"/>
  <c r="K614" i="23"/>
  <c r="I614" i="23"/>
  <c r="K613" i="23"/>
  <c r="I613" i="23"/>
  <c r="K612" i="23"/>
  <c r="I612" i="23"/>
  <c r="K611" i="23"/>
  <c r="I611" i="23"/>
  <c r="K610" i="23"/>
  <c r="I610" i="23"/>
  <c r="K609" i="23"/>
  <c r="I609" i="23"/>
  <c r="K608" i="23"/>
  <c r="I608" i="23"/>
  <c r="K607" i="23"/>
  <c r="I607" i="23"/>
  <c r="K606" i="23"/>
  <c r="I606" i="23"/>
  <c r="K605" i="23"/>
  <c r="I605" i="23"/>
  <c r="K604" i="23"/>
  <c r="I604" i="23"/>
  <c r="K603" i="23"/>
  <c r="I603" i="23"/>
  <c r="K602" i="23"/>
  <c r="I602" i="23"/>
  <c r="K601" i="23"/>
  <c r="I601" i="23"/>
  <c r="K600" i="23"/>
  <c r="I600" i="23"/>
  <c r="K599" i="23"/>
  <c r="I599" i="23"/>
  <c r="K598" i="23"/>
  <c r="I598" i="23"/>
  <c r="K597" i="23"/>
  <c r="I597" i="23"/>
  <c r="K596" i="23"/>
  <c r="I596" i="23"/>
  <c r="K595" i="23"/>
  <c r="I595" i="23"/>
  <c r="K594" i="23"/>
  <c r="I594" i="23"/>
  <c r="K593" i="23"/>
  <c r="I593" i="23"/>
  <c r="K592" i="23"/>
  <c r="I592" i="23"/>
  <c r="K591" i="23"/>
  <c r="I591" i="23"/>
  <c r="K590" i="23"/>
  <c r="I590" i="23"/>
  <c r="K589" i="23"/>
  <c r="I589" i="23"/>
  <c r="K588" i="23"/>
  <c r="I588" i="23"/>
  <c r="K587" i="23"/>
  <c r="I587" i="23"/>
  <c r="K586" i="23"/>
  <c r="I586" i="23"/>
  <c r="K585" i="23"/>
  <c r="I585" i="23"/>
  <c r="K584" i="23"/>
  <c r="I584" i="23"/>
  <c r="K583" i="23"/>
  <c r="I583" i="23"/>
  <c r="K582" i="23"/>
  <c r="I582" i="23"/>
  <c r="K581" i="23"/>
  <c r="I581" i="23"/>
  <c r="K580" i="23"/>
  <c r="I580" i="23"/>
  <c r="K579" i="23"/>
  <c r="I579" i="23"/>
  <c r="K578" i="23"/>
  <c r="I578" i="23"/>
  <c r="K577" i="23"/>
  <c r="I577" i="23"/>
  <c r="K576" i="23"/>
  <c r="I576" i="23"/>
  <c r="K575" i="23"/>
  <c r="I575" i="23"/>
  <c r="K574" i="23"/>
  <c r="I574" i="23"/>
  <c r="K573" i="23"/>
  <c r="I573" i="23"/>
  <c r="K572" i="23"/>
  <c r="I572" i="23"/>
  <c r="K571" i="23"/>
  <c r="I571" i="23"/>
  <c r="K570" i="23"/>
  <c r="I570" i="23"/>
  <c r="K569" i="23"/>
  <c r="I569" i="23"/>
  <c r="K568" i="23"/>
  <c r="I568" i="23"/>
  <c r="K567" i="23"/>
  <c r="I567" i="23"/>
  <c r="K566" i="23"/>
  <c r="I566" i="23"/>
  <c r="K565" i="23"/>
  <c r="I565" i="23"/>
  <c r="K564" i="23"/>
  <c r="I564" i="23"/>
  <c r="K563" i="23"/>
  <c r="I563" i="23"/>
  <c r="K562" i="23"/>
  <c r="I562" i="23"/>
  <c r="K561" i="23"/>
  <c r="I561" i="23"/>
  <c r="K560" i="23"/>
  <c r="I560" i="23"/>
  <c r="K559" i="23"/>
  <c r="I559" i="23"/>
  <c r="K558" i="23"/>
  <c r="I558" i="23"/>
  <c r="K557" i="23"/>
  <c r="I557" i="23"/>
  <c r="K556" i="23"/>
  <c r="I556" i="23"/>
  <c r="K555" i="23"/>
  <c r="I555" i="23"/>
  <c r="K554" i="23"/>
  <c r="I554" i="23"/>
  <c r="K553" i="23"/>
  <c r="I553" i="23"/>
  <c r="K552" i="23"/>
  <c r="I552" i="23"/>
  <c r="K551" i="23"/>
  <c r="I551" i="23"/>
  <c r="K550" i="23"/>
  <c r="I550" i="23"/>
  <c r="K549" i="23"/>
  <c r="I549" i="23"/>
  <c r="K548" i="23"/>
  <c r="I548" i="23"/>
  <c r="K547" i="23"/>
  <c r="I547" i="23"/>
  <c r="K546" i="23"/>
  <c r="I546" i="23"/>
  <c r="K545" i="23"/>
  <c r="I545" i="23"/>
  <c r="K544" i="23"/>
  <c r="I544" i="23"/>
  <c r="K543" i="23"/>
  <c r="I543" i="23"/>
  <c r="K542" i="23"/>
  <c r="I542" i="23"/>
  <c r="K541" i="23"/>
  <c r="I541" i="23"/>
  <c r="K540" i="23"/>
  <c r="I540" i="23"/>
  <c r="K539" i="23"/>
  <c r="I539" i="23"/>
  <c r="K538" i="23"/>
  <c r="I538" i="23"/>
  <c r="K537" i="23"/>
  <c r="I537" i="23"/>
  <c r="K536" i="23"/>
  <c r="I536" i="23"/>
  <c r="K535" i="23"/>
  <c r="I535" i="23"/>
  <c r="K534" i="23"/>
  <c r="I534" i="23"/>
  <c r="K533" i="23"/>
  <c r="I533" i="23"/>
  <c r="K532" i="23"/>
  <c r="I532" i="23"/>
  <c r="K531" i="23"/>
  <c r="I531" i="23"/>
  <c r="K530" i="23"/>
  <c r="I530" i="23"/>
  <c r="K529" i="23"/>
  <c r="I529" i="23"/>
  <c r="K528" i="23"/>
  <c r="I528" i="23"/>
  <c r="K527" i="23"/>
  <c r="I527" i="23"/>
  <c r="K526" i="23"/>
  <c r="I526" i="23"/>
  <c r="K525" i="23"/>
  <c r="I525" i="23"/>
  <c r="K524" i="23"/>
  <c r="I524" i="23"/>
  <c r="K523" i="23"/>
  <c r="I523" i="23"/>
  <c r="K522" i="23"/>
  <c r="I522" i="23"/>
  <c r="K521" i="23"/>
  <c r="I521" i="23"/>
  <c r="K520" i="23"/>
  <c r="I520" i="23"/>
  <c r="K519" i="23"/>
  <c r="I519" i="23"/>
  <c r="K518" i="23"/>
  <c r="I518" i="23"/>
  <c r="K517" i="23"/>
  <c r="I517" i="23"/>
  <c r="K516" i="23"/>
  <c r="I516" i="23"/>
  <c r="K515" i="23"/>
  <c r="I515" i="23"/>
  <c r="K514" i="23"/>
  <c r="I514" i="23"/>
  <c r="K513" i="23"/>
  <c r="I513" i="23"/>
  <c r="K512" i="23"/>
  <c r="I512" i="23"/>
  <c r="K511" i="23"/>
  <c r="I511" i="23"/>
  <c r="K510" i="23"/>
  <c r="I510" i="23"/>
  <c r="K509" i="23"/>
  <c r="I509" i="23"/>
  <c r="K508" i="23"/>
  <c r="I508" i="23"/>
  <c r="K507" i="23"/>
  <c r="I507" i="23"/>
  <c r="K506" i="23"/>
  <c r="I506" i="23"/>
  <c r="K505" i="23"/>
  <c r="I505" i="23"/>
  <c r="K504" i="23"/>
  <c r="I504" i="23"/>
  <c r="K503" i="23"/>
  <c r="I503" i="23"/>
  <c r="K502" i="23"/>
  <c r="I502" i="23"/>
  <c r="K501" i="23"/>
  <c r="I501" i="23"/>
  <c r="K500" i="23"/>
  <c r="I500" i="23"/>
  <c r="K499" i="23"/>
  <c r="I499" i="23"/>
  <c r="K498" i="23"/>
  <c r="I498" i="23"/>
  <c r="K497" i="23"/>
  <c r="I497" i="23"/>
  <c r="K496" i="23"/>
  <c r="I496" i="23"/>
  <c r="K495" i="23"/>
  <c r="I495" i="23"/>
  <c r="K494" i="23"/>
  <c r="I494" i="23"/>
  <c r="K493" i="23"/>
  <c r="I493" i="23"/>
  <c r="K492" i="23"/>
  <c r="I492" i="23"/>
  <c r="K491" i="23"/>
  <c r="I491" i="23"/>
  <c r="K490" i="23"/>
  <c r="I490" i="23"/>
  <c r="K489" i="23"/>
  <c r="I489" i="23"/>
  <c r="K486" i="23"/>
  <c r="I486" i="23"/>
  <c r="K485" i="23"/>
  <c r="I485" i="23"/>
  <c r="K484" i="23"/>
  <c r="I484" i="23"/>
  <c r="K483" i="23"/>
  <c r="I483" i="23"/>
  <c r="K482" i="23"/>
  <c r="I482" i="23"/>
  <c r="K481" i="23"/>
  <c r="I481" i="23"/>
  <c r="K480" i="23"/>
  <c r="I480" i="23"/>
  <c r="K479" i="23"/>
  <c r="I479" i="23"/>
  <c r="K478" i="23"/>
  <c r="I478" i="23"/>
  <c r="K477" i="23"/>
  <c r="I477" i="23"/>
  <c r="K476" i="23"/>
  <c r="I476" i="23"/>
  <c r="K475" i="23"/>
  <c r="I475" i="23"/>
  <c r="K474" i="23"/>
  <c r="I474" i="23"/>
  <c r="K473" i="23"/>
  <c r="I473" i="23"/>
  <c r="K472" i="23"/>
  <c r="I472" i="23"/>
  <c r="K471" i="23"/>
  <c r="I471" i="23"/>
  <c r="K470" i="23"/>
  <c r="I470" i="23"/>
  <c r="K469" i="23"/>
  <c r="I469" i="23"/>
  <c r="K468" i="23"/>
  <c r="I468" i="23"/>
  <c r="K467" i="23"/>
  <c r="I467" i="23"/>
  <c r="K466" i="23"/>
  <c r="I466" i="23"/>
  <c r="K465" i="23"/>
  <c r="I465" i="23"/>
  <c r="K464" i="23"/>
  <c r="I464" i="23"/>
  <c r="K463" i="23"/>
  <c r="I463" i="23"/>
  <c r="K462" i="23"/>
  <c r="I462" i="23"/>
  <c r="K461" i="23"/>
  <c r="I461" i="23"/>
  <c r="K460" i="23"/>
  <c r="I460" i="23"/>
  <c r="K459" i="23"/>
  <c r="I459" i="23"/>
  <c r="K458" i="23"/>
  <c r="I458" i="23"/>
  <c r="K457" i="23"/>
  <c r="I457" i="23"/>
  <c r="K456" i="23"/>
  <c r="I456" i="23"/>
  <c r="K455" i="23"/>
  <c r="I455" i="23"/>
  <c r="K454" i="23"/>
  <c r="I454" i="23"/>
  <c r="K453" i="23"/>
  <c r="I453" i="23"/>
  <c r="K452" i="23"/>
  <c r="I452" i="23"/>
  <c r="K451" i="23"/>
  <c r="I451" i="23"/>
  <c r="K450" i="23"/>
  <c r="I450" i="23"/>
  <c r="K449" i="23"/>
  <c r="I449" i="23"/>
  <c r="K448" i="23"/>
  <c r="I448" i="23"/>
  <c r="K447" i="23"/>
  <c r="I447" i="23"/>
  <c r="K446" i="23"/>
  <c r="I446" i="23"/>
  <c r="K445" i="23"/>
  <c r="I445" i="23"/>
  <c r="K444" i="23"/>
  <c r="I444" i="23"/>
  <c r="K443" i="23"/>
  <c r="I443" i="23"/>
  <c r="K442" i="23"/>
  <c r="I442" i="23"/>
  <c r="K441" i="23"/>
  <c r="I441" i="23"/>
  <c r="K440" i="23"/>
  <c r="I440" i="23"/>
  <c r="K439" i="23"/>
  <c r="I439" i="23"/>
  <c r="K438" i="23"/>
  <c r="I438" i="23"/>
  <c r="K437" i="23"/>
  <c r="I437" i="23"/>
  <c r="K436" i="23"/>
  <c r="I436" i="23"/>
  <c r="K435" i="23"/>
  <c r="I435" i="23"/>
  <c r="K434" i="23"/>
  <c r="I434" i="23"/>
  <c r="K433" i="23"/>
  <c r="I433" i="23"/>
  <c r="K432" i="23"/>
  <c r="I432" i="23"/>
  <c r="K431" i="23"/>
  <c r="I431" i="23"/>
  <c r="K430" i="23"/>
  <c r="I430" i="23"/>
  <c r="K429" i="23"/>
  <c r="I429" i="23"/>
  <c r="K428" i="23"/>
  <c r="I428" i="23"/>
  <c r="K427" i="23"/>
  <c r="I427" i="23"/>
  <c r="K426" i="23"/>
  <c r="I426" i="23"/>
  <c r="K425" i="23"/>
  <c r="I425" i="23"/>
  <c r="K424" i="23"/>
  <c r="I424" i="23"/>
  <c r="K423" i="23"/>
  <c r="I423" i="23"/>
  <c r="K422" i="23"/>
  <c r="I422" i="23"/>
  <c r="K421" i="23"/>
  <c r="I421" i="23"/>
  <c r="K420" i="23"/>
  <c r="I420" i="23"/>
  <c r="K419" i="23"/>
  <c r="I419" i="23"/>
  <c r="K418" i="23"/>
  <c r="I418" i="23"/>
  <c r="K417" i="23"/>
  <c r="I417" i="23"/>
  <c r="K416" i="23"/>
  <c r="I416" i="23"/>
  <c r="K415" i="23"/>
  <c r="I415" i="23"/>
  <c r="K414" i="23"/>
  <c r="I414" i="23"/>
  <c r="K413" i="23"/>
  <c r="I413" i="23"/>
  <c r="K412" i="23"/>
  <c r="I412" i="23"/>
  <c r="K411" i="23"/>
  <c r="I411" i="23"/>
  <c r="K410" i="23"/>
  <c r="I410" i="23"/>
  <c r="K409" i="23"/>
  <c r="I409" i="23"/>
  <c r="K408" i="23"/>
  <c r="I408" i="23"/>
  <c r="K407" i="23"/>
  <c r="I407" i="23"/>
  <c r="K406" i="23"/>
  <c r="I406" i="23"/>
  <c r="K405" i="23"/>
  <c r="I405" i="23"/>
  <c r="K404" i="23"/>
  <c r="I404" i="23"/>
  <c r="K403" i="23"/>
  <c r="I403" i="23"/>
  <c r="K402" i="23"/>
  <c r="I402" i="23"/>
  <c r="K401" i="23"/>
  <c r="I401" i="23"/>
  <c r="K400" i="23"/>
  <c r="I400" i="23"/>
  <c r="K399" i="23"/>
  <c r="I399" i="23"/>
  <c r="K398" i="23"/>
  <c r="I398" i="23"/>
  <c r="K397" i="23"/>
  <c r="I397" i="23"/>
  <c r="K396" i="23"/>
  <c r="I396" i="23"/>
  <c r="K395" i="23"/>
  <c r="I395" i="23"/>
  <c r="K394" i="23"/>
  <c r="I394" i="23"/>
  <c r="K393" i="23"/>
  <c r="I393" i="23"/>
  <c r="K392" i="23"/>
  <c r="I392" i="23"/>
  <c r="K391" i="23"/>
  <c r="I391" i="23"/>
  <c r="K390" i="23"/>
  <c r="I390" i="23"/>
  <c r="K389" i="23"/>
  <c r="I389" i="23"/>
  <c r="K388" i="23"/>
  <c r="I388" i="23"/>
  <c r="K387" i="23"/>
  <c r="I387" i="23"/>
  <c r="K386" i="23"/>
  <c r="I386" i="23"/>
  <c r="K385" i="23"/>
  <c r="I385" i="23"/>
  <c r="K384" i="23"/>
  <c r="I384" i="23"/>
  <c r="K383" i="23"/>
  <c r="I383" i="23"/>
  <c r="K382" i="23"/>
  <c r="I382" i="23"/>
  <c r="K381" i="23"/>
  <c r="I381" i="23"/>
  <c r="K380" i="23"/>
  <c r="I380" i="23"/>
  <c r="K379" i="23"/>
  <c r="I379" i="23"/>
  <c r="K378" i="23"/>
  <c r="I378" i="23"/>
  <c r="K377" i="23"/>
  <c r="I377" i="23"/>
  <c r="K376" i="23"/>
  <c r="I376" i="23"/>
  <c r="K375" i="23"/>
  <c r="I375" i="23"/>
  <c r="K374" i="23"/>
  <c r="I374" i="23"/>
  <c r="K373" i="23"/>
  <c r="I373" i="23"/>
  <c r="K372" i="23"/>
  <c r="I372" i="23"/>
  <c r="K371" i="23"/>
  <c r="I371" i="23"/>
  <c r="K370" i="23"/>
  <c r="I370" i="23"/>
  <c r="K369" i="23"/>
  <c r="I369" i="23"/>
  <c r="K365" i="23"/>
  <c r="I365" i="23"/>
  <c r="K364" i="23"/>
  <c r="I364" i="23"/>
  <c r="K363" i="23"/>
  <c r="I363" i="23"/>
  <c r="K362" i="23"/>
  <c r="I362" i="23"/>
  <c r="K361" i="23"/>
  <c r="I361" i="23"/>
  <c r="K360" i="23"/>
  <c r="I360" i="23"/>
  <c r="K359" i="23"/>
  <c r="I359" i="23"/>
  <c r="K358" i="23"/>
  <c r="I358" i="23"/>
  <c r="K357" i="23"/>
  <c r="I357" i="23"/>
  <c r="K356" i="23"/>
  <c r="I356" i="23"/>
  <c r="K355" i="23"/>
  <c r="I355" i="23"/>
  <c r="K354" i="23"/>
  <c r="I354" i="23"/>
  <c r="K353" i="23"/>
  <c r="I353" i="23"/>
  <c r="K352" i="23"/>
  <c r="I352" i="23"/>
  <c r="K351" i="23"/>
  <c r="I351" i="23"/>
  <c r="K350" i="23"/>
  <c r="I350" i="23"/>
  <c r="K349" i="23"/>
  <c r="I349" i="23"/>
  <c r="K348" i="23"/>
  <c r="I348" i="23"/>
  <c r="K347" i="23"/>
  <c r="I347" i="23"/>
  <c r="K346" i="23"/>
  <c r="I346" i="23"/>
  <c r="K345" i="23"/>
  <c r="I345" i="23"/>
  <c r="K344" i="23"/>
  <c r="I344" i="23"/>
  <c r="K343" i="23"/>
  <c r="I343" i="23"/>
  <c r="K342" i="23"/>
  <c r="I342" i="23"/>
  <c r="K341" i="23"/>
  <c r="I341" i="23"/>
  <c r="K340" i="23"/>
  <c r="I340" i="23"/>
  <c r="K339" i="23"/>
  <c r="I339" i="23"/>
  <c r="K338" i="23"/>
  <c r="I338" i="23"/>
  <c r="K337" i="23"/>
  <c r="I337" i="23"/>
  <c r="K336" i="23"/>
  <c r="I336" i="23"/>
  <c r="K335" i="23"/>
  <c r="I335" i="23"/>
  <c r="K334" i="23"/>
  <c r="I334" i="23"/>
  <c r="K333" i="23"/>
  <c r="I333" i="23"/>
  <c r="K332" i="23"/>
  <c r="I332" i="23"/>
  <c r="K331" i="23"/>
  <c r="I331" i="23"/>
  <c r="K330" i="23"/>
  <c r="I330" i="23"/>
  <c r="K329" i="23"/>
  <c r="I329" i="23"/>
  <c r="K328" i="23"/>
  <c r="I328" i="23"/>
  <c r="K327" i="23"/>
  <c r="I327" i="23"/>
  <c r="K326" i="23"/>
  <c r="I326" i="23"/>
  <c r="K325" i="23"/>
  <c r="I325" i="23"/>
  <c r="K324" i="23"/>
  <c r="I324" i="23"/>
  <c r="K323" i="23"/>
  <c r="I323" i="23"/>
  <c r="K322" i="23"/>
  <c r="I322" i="23"/>
  <c r="K321" i="23"/>
  <c r="I321" i="23"/>
  <c r="K320" i="23"/>
  <c r="I320" i="23"/>
  <c r="K319" i="23"/>
  <c r="I319" i="23"/>
  <c r="K318" i="23"/>
  <c r="I318" i="23"/>
  <c r="K317" i="23"/>
  <c r="I317" i="23"/>
  <c r="K316" i="23"/>
  <c r="I316" i="23"/>
  <c r="K315" i="23"/>
  <c r="I315" i="23"/>
  <c r="K314" i="23"/>
  <c r="I314" i="23"/>
  <c r="K313" i="23"/>
  <c r="I313" i="23"/>
  <c r="K312" i="23"/>
  <c r="I312" i="23"/>
  <c r="K311" i="23"/>
  <c r="I311" i="23"/>
  <c r="K310" i="23"/>
  <c r="I310" i="23"/>
  <c r="K309" i="23"/>
  <c r="I309" i="23"/>
  <c r="K308" i="23"/>
  <c r="I308" i="23"/>
  <c r="K307" i="23"/>
  <c r="I307" i="23"/>
  <c r="K306" i="23"/>
  <c r="I306" i="23"/>
  <c r="K305" i="23"/>
  <c r="I305" i="23"/>
  <c r="K304" i="23"/>
  <c r="I304" i="23"/>
  <c r="K303" i="23"/>
  <c r="I303" i="23"/>
  <c r="K302" i="23"/>
  <c r="I302" i="23"/>
  <c r="K301" i="23"/>
  <c r="I301" i="23"/>
  <c r="K300" i="23"/>
  <c r="I300" i="23"/>
  <c r="K299" i="23"/>
  <c r="I299" i="23"/>
  <c r="K298" i="23"/>
  <c r="I298" i="23"/>
  <c r="K297" i="23"/>
  <c r="I297" i="23"/>
  <c r="K296" i="23"/>
  <c r="I296" i="23"/>
  <c r="K295" i="23"/>
  <c r="I295" i="23"/>
  <c r="K294" i="23"/>
  <c r="I294" i="23"/>
  <c r="K293" i="23"/>
  <c r="I293" i="23"/>
  <c r="K292" i="23"/>
  <c r="I292" i="23"/>
  <c r="K291" i="23"/>
  <c r="I291" i="23"/>
  <c r="K290" i="23"/>
  <c r="I290" i="23"/>
  <c r="K289" i="23"/>
  <c r="I289" i="23"/>
  <c r="K288" i="23"/>
  <c r="I288" i="23"/>
  <c r="K287" i="23"/>
  <c r="I287" i="23"/>
  <c r="K286" i="23"/>
  <c r="I286" i="23"/>
  <c r="K285" i="23"/>
  <c r="I285" i="23"/>
  <c r="K284" i="23"/>
  <c r="I284" i="23"/>
  <c r="K283" i="23"/>
  <c r="I283" i="23"/>
  <c r="K282" i="23"/>
  <c r="I282" i="23"/>
  <c r="K281" i="23"/>
  <c r="I281" i="23"/>
  <c r="K280" i="23"/>
  <c r="I280" i="23"/>
  <c r="K279" i="23"/>
  <c r="I279" i="23"/>
  <c r="K278" i="23"/>
  <c r="I278" i="23"/>
  <c r="K277" i="23"/>
  <c r="I277" i="23"/>
  <c r="K276" i="23"/>
  <c r="I276" i="23"/>
  <c r="K275" i="23"/>
  <c r="I275" i="23"/>
  <c r="K274" i="23"/>
  <c r="I274" i="23"/>
  <c r="K273" i="23"/>
  <c r="I273" i="23"/>
  <c r="K272" i="23"/>
  <c r="I272" i="23"/>
  <c r="K271" i="23"/>
  <c r="I271" i="23"/>
  <c r="K270" i="23"/>
  <c r="I270" i="23"/>
  <c r="K269" i="23"/>
  <c r="I269" i="23"/>
  <c r="K268" i="23"/>
  <c r="I268" i="23"/>
  <c r="K267" i="23"/>
  <c r="I267" i="23"/>
  <c r="K266" i="23"/>
  <c r="I266" i="23"/>
  <c r="K265" i="23"/>
  <c r="I265" i="23"/>
  <c r="K264" i="23"/>
  <c r="I264" i="23"/>
  <c r="K263" i="23"/>
  <c r="I263" i="23"/>
  <c r="K262" i="23"/>
  <c r="I262" i="23"/>
  <c r="K261" i="23"/>
  <c r="I261" i="23"/>
  <c r="K260" i="23"/>
  <c r="I260" i="23"/>
  <c r="K259" i="23"/>
  <c r="I259" i="23"/>
  <c r="K258" i="23"/>
  <c r="I258" i="23"/>
  <c r="K257" i="23"/>
  <c r="I257" i="23"/>
  <c r="K256" i="23"/>
  <c r="I256" i="23"/>
  <c r="K255" i="23"/>
  <c r="I255" i="23"/>
  <c r="K254" i="23"/>
  <c r="I254" i="23"/>
  <c r="K253" i="23"/>
  <c r="I253" i="23"/>
  <c r="K252" i="23"/>
  <c r="I252" i="23"/>
  <c r="K251" i="23"/>
  <c r="I251" i="23"/>
  <c r="K250" i="23"/>
  <c r="I250" i="23"/>
  <c r="K249" i="23"/>
  <c r="I249" i="23"/>
  <c r="K248" i="23"/>
  <c r="I248" i="23"/>
  <c r="K247" i="23"/>
  <c r="I247" i="23"/>
  <c r="K246" i="23"/>
  <c r="I246" i="23"/>
  <c r="K245" i="23"/>
  <c r="I245" i="23"/>
  <c r="K244" i="23"/>
  <c r="I244" i="23"/>
  <c r="K243" i="23"/>
  <c r="I243" i="23"/>
  <c r="K241" i="23"/>
  <c r="I241" i="23"/>
  <c r="K240" i="23"/>
  <c r="I240" i="23"/>
  <c r="K239" i="23"/>
  <c r="I239" i="23"/>
  <c r="K238" i="23"/>
  <c r="I238" i="23"/>
  <c r="K237" i="23"/>
  <c r="I237" i="23"/>
  <c r="K236" i="23"/>
  <c r="I236" i="23"/>
  <c r="K235" i="23"/>
  <c r="I235" i="23"/>
  <c r="K234" i="23"/>
  <c r="I234" i="23"/>
  <c r="K233" i="23"/>
  <c r="I233" i="23"/>
  <c r="K232" i="23"/>
  <c r="I232" i="23"/>
  <c r="K231" i="23"/>
  <c r="I231" i="23"/>
  <c r="K230" i="23"/>
  <c r="I230" i="23"/>
  <c r="K229" i="23"/>
  <c r="I229" i="23"/>
  <c r="K228" i="23"/>
  <c r="I228" i="23"/>
  <c r="K227" i="23"/>
  <c r="I227" i="23"/>
  <c r="K226" i="23"/>
  <c r="I226" i="23"/>
  <c r="K225" i="23"/>
  <c r="I225" i="23"/>
  <c r="K224" i="23"/>
  <c r="I224" i="23"/>
  <c r="K223" i="23"/>
  <c r="I223" i="23"/>
  <c r="K222" i="23"/>
  <c r="I222" i="23"/>
  <c r="K221" i="23"/>
  <c r="I221" i="23"/>
  <c r="K220" i="23"/>
  <c r="I220" i="23"/>
  <c r="K219" i="23"/>
  <c r="I219" i="23"/>
  <c r="K218" i="23"/>
  <c r="I218" i="23"/>
  <c r="K217" i="23"/>
  <c r="I217" i="23"/>
  <c r="K216" i="23"/>
  <c r="I216" i="23"/>
  <c r="K215" i="23"/>
  <c r="I215" i="23"/>
  <c r="K214" i="23"/>
  <c r="I214" i="23"/>
  <c r="K213" i="23"/>
  <c r="I213" i="23"/>
  <c r="K212" i="23"/>
  <c r="I212" i="23"/>
  <c r="K211" i="23"/>
  <c r="I211" i="23"/>
  <c r="K210" i="23"/>
  <c r="I210" i="23"/>
  <c r="K209" i="23"/>
  <c r="I209" i="23"/>
  <c r="K208" i="23"/>
  <c r="I208" i="23"/>
  <c r="K207" i="23"/>
  <c r="I207" i="23"/>
  <c r="K206" i="23"/>
  <c r="I206" i="23"/>
  <c r="K205" i="23"/>
  <c r="I205" i="23"/>
  <c r="K204" i="23"/>
  <c r="I204" i="23"/>
  <c r="K203" i="23"/>
  <c r="I203" i="23"/>
  <c r="K202" i="23"/>
  <c r="I202" i="23"/>
  <c r="K201" i="23"/>
  <c r="I201" i="23"/>
  <c r="K200" i="23"/>
  <c r="I200" i="23"/>
  <c r="K199" i="23"/>
  <c r="I199" i="23"/>
  <c r="K198" i="23"/>
  <c r="I198" i="23"/>
  <c r="K197" i="23"/>
  <c r="I197" i="23"/>
  <c r="K196" i="23"/>
  <c r="I196" i="23"/>
  <c r="K195" i="23"/>
  <c r="I195" i="23"/>
  <c r="K194" i="23"/>
  <c r="I194" i="23"/>
  <c r="K193" i="23"/>
  <c r="I193" i="23"/>
  <c r="K192" i="23"/>
  <c r="I192" i="23"/>
  <c r="K191" i="23"/>
  <c r="I191" i="23"/>
  <c r="K190" i="23"/>
  <c r="I190" i="23"/>
  <c r="K189" i="23"/>
  <c r="I189" i="23"/>
  <c r="K188" i="23"/>
  <c r="I188" i="23"/>
  <c r="K187" i="23"/>
  <c r="I187" i="23"/>
  <c r="K186" i="23"/>
  <c r="I186" i="23"/>
  <c r="K185" i="23"/>
  <c r="I185" i="23"/>
  <c r="K184" i="23"/>
  <c r="I184" i="23"/>
  <c r="K183" i="23"/>
  <c r="I183" i="23"/>
  <c r="K182" i="23"/>
  <c r="I182" i="23"/>
  <c r="K181" i="23"/>
  <c r="I181" i="23"/>
  <c r="K180" i="23"/>
  <c r="I180" i="23"/>
  <c r="K179" i="23"/>
  <c r="I179" i="23"/>
  <c r="K178" i="23"/>
  <c r="I178" i="23"/>
  <c r="K177" i="23"/>
  <c r="I177" i="23"/>
  <c r="K176" i="23"/>
  <c r="I176" i="23"/>
  <c r="K175" i="23"/>
  <c r="I175" i="23"/>
  <c r="K174" i="23"/>
  <c r="I174" i="23"/>
  <c r="K173" i="23"/>
  <c r="I173" i="23"/>
  <c r="K172" i="23"/>
  <c r="I172" i="23"/>
  <c r="K171" i="23"/>
  <c r="I171" i="23"/>
  <c r="K170" i="23"/>
  <c r="I170" i="23"/>
  <c r="K169" i="23"/>
  <c r="I169" i="23"/>
  <c r="K168" i="23"/>
  <c r="I168" i="23"/>
  <c r="K167" i="23"/>
  <c r="I167" i="23"/>
  <c r="K166" i="23"/>
  <c r="I166" i="23"/>
  <c r="K165" i="23"/>
  <c r="I165" i="23"/>
  <c r="K164" i="23"/>
  <c r="I164" i="23"/>
  <c r="K163" i="23"/>
  <c r="I163" i="23"/>
  <c r="K162" i="23"/>
  <c r="I162" i="23"/>
  <c r="K161" i="23"/>
  <c r="I161" i="23"/>
  <c r="K160" i="23"/>
  <c r="I160" i="23"/>
  <c r="K159" i="23"/>
  <c r="I159" i="23"/>
  <c r="K158" i="23"/>
  <c r="I158" i="23"/>
  <c r="K157" i="23"/>
  <c r="I157" i="23"/>
  <c r="K156" i="23"/>
  <c r="I156" i="23"/>
  <c r="K155" i="23"/>
  <c r="I155" i="23"/>
  <c r="K154" i="23"/>
  <c r="I154" i="23"/>
  <c r="K153" i="23"/>
  <c r="I153" i="23"/>
  <c r="K152" i="23"/>
  <c r="I152" i="23"/>
  <c r="K151" i="23"/>
  <c r="I151" i="23"/>
  <c r="K150" i="23"/>
  <c r="I150" i="23"/>
  <c r="K149" i="23"/>
  <c r="I149" i="23"/>
  <c r="K148" i="23"/>
  <c r="I148" i="23"/>
  <c r="K147" i="23"/>
  <c r="I147" i="23"/>
  <c r="K146" i="23"/>
  <c r="I146" i="23"/>
  <c r="K145" i="23"/>
  <c r="I145" i="23"/>
  <c r="K144" i="23"/>
  <c r="I144" i="23"/>
  <c r="K143" i="23"/>
  <c r="I143" i="23"/>
  <c r="K142" i="23"/>
  <c r="I142" i="23"/>
  <c r="K141" i="23"/>
  <c r="I141" i="23"/>
  <c r="K140" i="23"/>
  <c r="I140" i="23"/>
  <c r="K139" i="23"/>
  <c r="I139" i="23"/>
  <c r="K138" i="23"/>
  <c r="I138" i="23"/>
  <c r="K137" i="23"/>
  <c r="I137" i="23"/>
  <c r="K136" i="23"/>
  <c r="I136" i="23"/>
  <c r="K135" i="23"/>
  <c r="I135" i="23"/>
  <c r="K134" i="23"/>
  <c r="I134" i="23"/>
  <c r="K133" i="23"/>
  <c r="I133" i="23"/>
  <c r="K132" i="23"/>
  <c r="I132" i="23"/>
  <c r="K131" i="23"/>
  <c r="I131" i="23"/>
  <c r="K130" i="23"/>
  <c r="I130" i="23"/>
  <c r="K129" i="23"/>
  <c r="I129" i="23"/>
  <c r="K128" i="23"/>
  <c r="I128" i="23"/>
  <c r="K127" i="23"/>
  <c r="I127" i="23"/>
  <c r="K126" i="23"/>
  <c r="I126" i="23"/>
  <c r="K125" i="23"/>
  <c r="I125" i="23"/>
  <c r="K124" i="23"/>
  <c r="I124" i="23"/>
  <c r="K123" i="23"/>
  <c r="I123" i="23"/>
  <c r="K122" i="23"/>
  <c r="I122" i="23"/>
  <c r="K121" i="23"/>
  <c r="I121" i="23"/>
  <c r="K120" i="23"/>
  <c r="I120" i="23"/>
  <c r="K119" i="23"/>
  <c r="I119" i="23"/>
  <c r="K118" i="23"/>
  <c r="I118" i="23"/>
  <c r="K117" i="23"/>
  <c r="I117" i="23"/>
  <c r="K116" i="23"/>
  <c r="I116" i="23"/>
  <c r="K115" i="23"/>
  <c r="I115" i="23"/>
  <c r="K114" i="23"/>
  <c r="I114" i="23"/>
  <c r="K113" i="23"/>
  <c r="I113" i="23"/>
  <c r="K112" i="23"/>
  <c r="I112" i="23"/>
  <c r="K111" i="23"/>
  <c r="I111" i="23"/>
  <c r="K110" i="23"/>
  <c r="I110" i="23"/>
  <c r="K109" i="23"/>
  <c r="I109" i="23"/>
  <c r="K108" i="23"/>
  <c r="I108" i="23"/>
  <c r="K107" i="23"/>
  <c r="I107" i="23"/>
  <c r="K106" i="23"/>
  <c r="I106" i="23"/>
  <c r="K105" i="23"/>
  <c r="I105" i="23"/>
  <c r="K104" i="23"/>
  <c r="I104" i="23"/>
  <c r="K103" i="23"/>
  <c r="I103" i="23"/>
  <c r="K102" i="23"/>
  <c r="I102" i="23"/>
  <c r="K101" i="23"/>
  <c r="I101" i="23"/>
  <c r="K100" i="23"/>
  <c r="I100" i="23"/>
  <c r="K99" i="23"/>
  <c r="I99" i="23"/>
  <c r="K98" i="23"/>
  <c r="I98" i="23"/>
  <c r="K97" i="23"/>
  <c r="I97" i="23"/>
  <c r="K96" i="23"/>
  <c r="I96" i="23"/>
  <c r="K95" i="23"/>
  <c r="I95" i="23"/>
  <c r="K94" i="23"/>
  <c r="I94" i="23"/>
  <c r="K93" i="23"/>
  <c r="I93" i="23"/>
  <c r="K92" i="23"/>
  <c r="I92" i="23"/>
  <c r="K91" i="23"/>
  <c r="I91" i="23"/>
  <c r="K90" i="23"/>
  <c r="I90" i="23"/>
  <c r="K89" i="23"/>
  <c r="I89" i="23"/>
  <c r="K88" i="23"/>
  <c r="I88" i="23"/>
  <c r="K87" i="23"/>
  <c r="I87" i="23"/>
  <c r="K86" i="23"/>
  <c r="I86" i="23"/>
  <c r="K85" i="23"/>
  <c r="I85" i="23"/>
  <c r="K84" i="23"/>
  <c r="I84" i="23"/>
  <c r="K83" i="23"/>
  <c r="I83" i="23"/>
  <c r="K82" i="23"/>
  <c r="I82" i="23"/>
  <c r="K81" i="23"/>
  <c r="I81" i="23"/>
  <c r="K80" i="23"/>
  <c r="I80" i="23"/>
  <c r="K79" i="23"/>
  <c r="I79" i="23"/>
  <c r="K78" i="23"/>
  <c r="I78" i="23"/>
  <c r="K77" i="23"/>
  <c r="I77" i="23"/>
  <c r="K76" i="23"/>
  <c r="I76" i="23"/>
  <c r="K75" i="23"/>
  <c r="I75" i="23"/>
  <c r="K74" i="23"/>
  <c r="I74" i="23"/>
  <c r="K73" i="23"/>
  <c r="I73" i="23"/>
  <c r="K72" i="23"/>
  <c r="I72" i="23"/>
  <c r="K71" i="23"/>
  <c r="I71" i="23"/>
  <c r="K70" i="23"/>
  <c r="I70" i="23"/>
  <c r="K69" i="23"/>
  <c r="I69" i="23"/>
  <c r="K68" i="23"/>
  <c r="I68" i="23"/>
  <c r="K67" i="23"/>
  <c r="I67" i="23"/>
  <c r="K66" i="23"/>
  <c r="I66" i="23"/>
  <c r="K65" i="23"/>
  <c r="I65" i="23"/>
  <c r="K64" i="23"/>
  <c r="I64" i="23"/>
  <c r="K63" i="23"/>
  <c r="I63" i="23"/>
  <c r="K62" i="23"/>
  <c r="I62" i="23"/>
  <c r="K61" i="23"/>
  <c r="I61" i="23"/>
  <c r="K60" i="23"/>
  <c r="I60" i="23"/>
  <c r="K59" i="23"/>
  <c r="I59" i="23"/>
  <c r="K58" i="23"/>
  <c r="I58" i="23"/>
  <c r="K57" i="23"/>
  <c r="I57" i="23"/>
  <c r="K56" i="23"/>
  <c r="I56" i="23"/>
  <c r="K55" i="23"/>
  <c r="I55" i="23"/>
  <c r="K54" i="23"/>
  <c r="I54" i="23"/>
  <c r="K53" i="23"/>
  <c r="I53" i="23"/>
  <c r="K52" i="23"/>
  <c r="I52" i="23"/>
  <c r="K51" i="23"/>
  <c r="I51" i="23"/>
  <c r="K50" i="23"/>
  <c r="I50" i="23"/>
  <c r="K49" i="23"/>
  <c r="I49" i="23"/>
  <c r="K48" i="23"/>
  <c r="I48" i="23"/>
  <c r="K47" i="23"/>
  <c r="I47" i="23"/>
  <c r="K46" i="23"/>
  <c r="I46" i="23"/>
  <c r="K45" i="23"/>
  <c r="I45" i="23"/>
  <c r="K44" i="23"/>
  <c r="I44" i="23"/>
  <c r="K43" i="23"/>
  <c r="I43" i="23"/>
  <c r="K42" i="23"/>
  <c r="I42" i="23"/>
  <c r="K41" i="23"/>
  <c r="I41" i="23"/>
  <c r="K40" i="23"/>
  <c r="I40" i="23"/>
  <c r="K39" i="23"/>
  <c r="I39" i="23"/>
  <c r="K38" i="23"/>
  <c r="I38" i="23"/>
  <c r="K37" i="23"/>
  <c r="I37" i="23"/>
  <c r="K36" i="23"/>
  <c r="I36" i="23"/>
  <c r="K35" i="23"/>
  <c r="I35" i="23"/>
  <c r="K34" i="23"/>
  <c r="I34" i="23"/>
  <c r="K33" i="23"/>
  <c r="I33" i="23"/>
  <c r="K32" i="23"/>
  <c r="I32" i="23"/>
  <c r="K31" i="23"/>
  <c r="I31" i="23"/>
  <c r="K30" i="23"/>
  <c r="I30" i="23"/>
  <c r="K29" i="23"/>
  <c r="I29" i="23"/>
  <c r="K28" i="23"/>
  <c r="I28" i="23"/>
  <c r="K27" i="23"/>
  <c r="I27" i="23"/>
  <c r="K26" i="23"/>
  <c r="I26" i="23"/>
  <c r="K25" i="23"/>
  <c r="I25" i="23"/>
  <c r="K24" i="23"/>
  <c r="I24" i="23"/>
  <c r="K23" i="23"/>
  <c r="I23" i="23"/>
  <c r="K22" i="23"/>
  <c r="I22" i="23"/>
  <c r="K21" i="23"/>
  <c r="I21" i="23"/>
  <c r="K20" i="23"/>
  <c r="I20" i="23"/>
  <c r="K19" i="23"/>
  <c r="I19" i="23"/>
  <c r="K18" i="23"/>
  <c r="I18" i="23"/>
  <c r="K17" i="23"/>
  <c r="I17" i="23"/>
  <c r="K16" i="23"/>
  <c r="I16" i="23"/>
  <c r="K15" i="23"/>
  <c r="I15" i="23"/>
  <c r="K14" i="23"/>
  <c r="I14" i="23"/>
  <c r="K13" i="23"/>
  <c r="I13" i="23"/>
  <c r="K12" i="23"/>
  <c r="I12" i="23"/>
  <c r="K11" i="23"/>
  <c r="I11" i="23"/>
  <c r="K10" i="23"/>
  <c r="I10" i="23"/>
  <c r="K9" i="23"/>
  <c r="I9" i="23"/>
  <c r="K8" i="23"/>
  <c r="I8" i="23"/>
  <c r="P30" i="24"/>
  <c r="Q30" i="24" s="1"/>
  <c r="R30" i="24" s="1"/>
  <c r="F30" i="24"/>
  <c r="P29" i="24"/>
  <c r="Q29" i="24" s="1"/>
  <c r="R29" i="24" s="1"/>
  <c r="F29" i="24"/>
  <c r="G29" i="24" s="1"/>
  <c r="P28" i="24"/>
  <c r="Q28" i="24" s="1"/>
  <c r="R28" i="24" s="1"/>
  <c r="F28" i="24"/>
  <c r="P27" i="24"/>
  <c r="Q27" i="24" s="1"/>
  <c r="R27" i="24" s="1"/>
  <c r="F27" i="24"/>
  <c r="K27" i="24" s="1"/>
  <c r="P26" i="24"/>
  <c r="Q26" i="24" s="1"/>
  <c r="R26" i="24" s="1"/>
  <c r="F26" i="24"/>
  <c r="G26" i="24" s="1"/>
  <c r="P25" i="24"/>
  <c r="Q25" i="24" s="1"/>
  <c r="R25" i="24" s="1"/>
  <c r="F25" i="24"/>
  <c r="G25" i="24" s="1"/>
  <c r="P24" i="24"/>
  <c r="Q24" i="24" s="1"/>
  <c r="R24" i="24" s="1"/>
  <c r="F24" i="24"/>
  <c r="P23" i="24"/>
  <c r="Q23" i="24" s="1"/>
  <c r="R23" i="24" s="1"/>
  <c r="F23" i="24"/>
  <c r="K23" i="24" s="1"/>
  <c r="P22" i="24"/>
  <c r="Q22" i="24" s="1"/>
  <c r="R22" i="24" s="1"/>
  <c r="F22" i="24"/>
  <c r="K22" i="24" s="1"/>
  <c r="P21" i="24"/>
  <c r="Q21" i="24" s="1"/>
  <c r="R21" i="24" s="1"/>
  <c r="F21" i="24"/>
  <c r="G21" i="24" s="1"/>
  <c r="P20" i="24"/>
  <c r="Q20" i="24" s="1"/>
  <c r="R20" i="24" s="1"/>
  <c r="F20" i="24"/>
  <c r="P19" i="24"/>
  <c r="Q19" i="24" s="1"/>
  <c r="R19" i="24" s="1"/>
  <c r="F19" i="24"/>
  <c r="K19" i="24" s="1"/>
  <c r="P18" i="24"/>
  <c r="Q18" i="24" s="1"/>
  <c r="R18" i="24" s="1"/>
  <c r="F18" i="24"/>
  <c r="P17" i="24"/>
  <c r="Q17" i="24" s="1"/>
  <c r="R17" i="24" s="1"/>
  <c r="F17" i="24"/>
  <c r="P16" i="24"/>
  <c r="Q16" i="24" s="1"/>
  <c r="R16" i="24" s="1"/>
  <c r="F16" i="24"/>
  <c r="P15" i="24"/>
  <c r="Q15" i="24" s="1"/>
  <c r="R15" i="24" s="1"/>
  <c r="F15" i="24"/>
  <c r="P14" i="24"/>
  <c r="Q14" i="24" s="1"/>
  <c r="R14" i="24" s="1"/>
  <c r="F14" i="24"/>
  <c r="K14" i="24" s="1"/>
  <c r="F13" i="22"/>
  <c r="G13" i="22" s="1"/>
  <c r="I13" i="22" s="1"/>
  <c r="E13" i="22"/>
  <c r="F12" i="22"/>
  <c r="G12" i="22" s="1"/>
  <c r="E12" i="22"/>
  <c r="F11" i="22"/>
  <c r="G11" i="22" s="1"/>
  <c r="E11" i="22"/>
  <c r="F10" i="22"/>
  <c r="G10" i="22" s="1"/>
  <c r="I10" i="22" s="1"/>
  <c r="E10" i="22"/>
  <c r="F9" i="22"/>
  <c r="E9" i="22"/>
  <c r="L20" i="23" l="1"/>
  <c r="L28" i="23"/>
  <c r="L44" i="23"/>
  <c r="L60" i="23"/>
  <c r="L68" i="23"/>
  <c r="L76" i="23"/>
  <c r="L84" i="23"/>
  <c r="L92" i="23"/>
  <c r="L108" i="23"/>
  <c r="L116" i="23"/>
  <c r="L400" i="23"/>
  <c r="L554" i="23"/>
  <c r="L558" i="23"/>
  <c r="L878" i="23"/>
  <c r="L886" i="23"/>
  <c r="L914" i="23"/>
  <c r="L918" i="23"/>
  <c r="L926" i="23"/>
  <c r="L950" i="23"/>
  <c r="L134" i="23"/>
  <c r="L138" i="23"/>
  <c r="L142" i="23"/>
  <c r="L146" i="23"/>
  <c r="L150" i="23"/>
  <c r="L154" i="23"/>
  <c r="L158" i="23"/>
  <c r="L162" i="23"/>
  <c r="L174" i="23"/>
  <c r="L178" i="23"/>
  <c r="L190" i="23"/>
  <c r="L194" i="23"/>
  <c r="L198" i="23"/>
  <c r="L202" i="23"/>
  <c r="L206" i="23"/>
  <c r="L210" i="23"/>
  <c r="L238" i="23"/>
  <c r="L243" i="23"/>
  <c r="L263" i="23"/>
  <c r="L267" i="23"/>
  <c r="L271" i="23"/>
  <c r="L275" i="23"/>
  <c r="L287" i="23"/>
  <c r="L291" i="23"/>
  <c r="L295" i="23"/>
  <c r="L299" i="23"/>
  <c r="L303" i="23"/>
  <c r="L307" i="23"/>
  <c r="L319" i="23"/>
  <c r="L323" i="23"/>
  <c r="L327" i="23"/>
  <c r="L331" i="23"/>
  <c r="L335" i="23"/>
  <c r="L370" i="23"/>
  <c r="L374" i="23"/>
  <c r="L386" i="23"/>
  <c r="L390" i="23"/>
  <c r="L394" i="23"/>
  <c r="L398" i="23"/>
  <c r="L402" i="23"/>
  <c r="L406" i="23"/>
  <c r="L426" i="23"/>
  <c r="L430" i="23"/>
  <c r="L434" i="23"/>
  <c r="L438" i="23"/>
  <c r="L450" i="23"/>
  <c r="L454" i="23"/>
  <c r="L458" i="23"/>
  <c r="L462" i="23"/>
  <c r="L492" i="23"/>
  <c r="L496" i="23"/>
  <c r="L500" i="23"/>
  <c r="L504" i="23"/>
  <c r="L540" i="23"/>
  <c r="L544" i="23"/>
  <c r="L548" i="23"/>
  <c r="L552" i="23"/>
  <c r="L556" i="23"/>
  <c r="L672" i="23"/>
  <c r="L718" i="23"/>
  <c r="L734" i="23"/>
  <c r="L778" i="23"/>
  <c r="L784" i="23"/>
  <c r="L125" i="23"/>
  <c r="L401" i="23"/>
  <c r="L417" i="23"/>
  <c r="L449" i="23"/>
  <c r="L457" i="23"/>
  <c r="L465" i="23"/>
  <c r="L491" i="23"/>
  <c r="L559" i="23"/>
  <c r="L563" i="23"/>
  <c r="L567" i="23"/>
  <c r="L575" i="23"/>
  <c r="L595" i="23"/>
  <c r="L599" i="23"/>
  <c r="L603" i="23"/>
  <c r="L607" i="23"/>
  <c r="L615" i="23"/>
  <c r="L633" i="23"/>
  <c r="L643" i="23"/>
  <c r="L651" i="23"/>
  <c r="L709" i="23"/>
  <c r="L733" i="23"/>
  <c r="L757" i="23"/>
  <c r="L765" i="23"/>
  <c r="L769" i="23"/>
  <c r="L773" i="23"/>
  <c r="L777" i="23"/>
  <c r="L795" i="23"/>
  <c r="L799" i="23"/>
  <c r="L803" i="23"/>
  <c r="L807" i="23"/>
  <c r="L811" i="23"/>
  <c r="L815" i="23"/>
  <c r="L827" i="23"/>
  <c r="L831" i="23"/>
  <c r="L835" i="23"/>
  <c r="L847" i="23"/>
  <c r="L859" i="23"/>
  <c r="L863" i="23"/>
  <c r="L867" i="23"/>
  <c r="L883" i="23"/>
  <c r="L887" i="23"/>
  <c r="L899" i="23"/>
  <c r="L903" i="23"/>
  <c r="L907" i="23"/>
  <c r="L911" i="23"/>
  <c r="L915" i="23"/>
  <c r="G9" i="22"/>
  <c r="I9" i="22" s="1"/>
  <c r="L339" i="23"/>
  <c r="L580" i="23"/>
  <c r="L714" i="23"/>
  <c r="L796" i="23"/>
  <c r="L657" i="23"/>
  <c r="L703" i="23"/>
  <c r="L719" i="23"/>
  <c r="L727" i="23"/>
  <c r="L731" i="23"/>
  <c r="L739" i="23"/>
  <c r="L743" i="23"/>
  <c r="L747" i="23"/>
  <c r="L755" i="23"/>
  <c r="L767" i="23"/>
  <c r="L779" i="23"/>
  <c r="L793" i="23"/>
  <c r="L797" i="23"/>
  <c r="L853" i="23"/>
  <c r="L865" i="23"/>
  <c r="L873" i="23"/>
  <c r="L881" i="23"/>
  <c r="L889" i="23"/>
  <c r="L901" i="23"/>
  <c r="L921" i="23"/>
  <c r="L925" i="23"/>
  <c r="L929" i="23"/>
  <c r="L937" i="23"/>
  <c r="L954" i="23"/>
  <c r="L966" i="23"/>
  <c r="L93" i="23"/>
  <c r="L384" i="23"/>
  <c r="L908" i="23"/>
  <c r="L569" i="23"/>
  <c r="L947" i="23"/>
  <c r="L13" i="23"/>
  <c r="L29" i="23"/>
  <c r="L45" i="23"/>
  <c r="L53" i="23"/>
  <c r="L61" i="23"/>
  <c r="L69" i="23"/>
  <c r="L77" i="23"/>
  <c r="L140" i="23"/>
  <c r="L156" i="23"/>
  <c r="L172" i="23"/>
  <c r="L180" i="23"/>
  <c r="L188" i="23"/>
  <c r="L220" i="23"/>
  <c r="L228" i="23"/>
  <c r="L236" i="23"/>
  <c r="L253" i="23"/>
  <c r="L261" i="23"/>
  <c r="L269" i="23"/>
  <c r="L277" i="23"/>
  <c r="L285" i="23"/>
  <c r="L293" i="23"/>
  <c r="L317" i="23"/>
  <c r="L325" i="23"/>
  <c r="L333" i="23"/>
  <c r="L341" i="23"/>
  <c r="L365" i="23"/>
  <c r="L376" i="23"/>
  <c r="L812" i="23"/>
  <c r="L820" i="23"/>
  <c r="L824" i="23"/>
  <c r="L836" i="23"/>
  <c r="L856" i="23"/>
  <c r="L965" i="23"/>
  <c r="L943" i="23"/>
  <c r="L97" i="23"/>
  <c r="L129" i="23"/>
  <c r="L193" i="23"/>
  <c r="L201" i="23"/>
  <c r="L298" i="23"/>
  <c r="L322" i="23"/>
  <c r="L330" i="23"/>
  <c r="L334" i="23"/>
  <c r="L393" i="23"/>
  <c r="L404" i="23"/>
  <c r="L408" i="23"/>
  <c r="L420" i="23"/>
  <c r="L424" i="23"/>
  <c r="L436" i="23"/>
  <c r="L440" i="23"/>
  <c r="L582" i="23"/>
  <c r="L594" i="23"/>
  <c r="L598" i="23"/>
  <c r="L610" i="23"/>
  <c r="L618" i="23"/>
  <c r="L622" i="23"/>
  <c r="L632" i="23"/>
  <c r="L654" i="23"/>
  <c r="L688" i="23"/>
  <c r="L704" i="23"/>
  <c r="L708" i="23"/>
  <c r="L716" i="23"/>
  <c r="L756" i="23"/>
  <c r="L385" i="23"/>
  <c r="L837" i="23"/>
  <c r="L752" i="23"/>
  <c r="L772" i="23"/>
  <c r="L776" i="23"/>
  <c r="L788" i="23"/>
  <c r="L802" i="23"/>
  <c r="L810" i="23"/>
  <c r="L818" i="23"/>
  <c r="L822" i="23"/>
  <c r="L826" i="23"/>
  <c r="L694" i="23"/>
  <c r="L713" i="23"/>
  <c r="L10" i="23"/>
  <c r="L30" i="23"/>
  <c r="L34" i="23"/>
  <c r="L78" i="23"/>
  <c r="L82" i="23"/>
  <c r="L157" i="23"/>
  <c r="L165" i="23"/>
  <c r="L173" i="23"/>
  <c r="L189" i="23"/>
  <c r="L205" i="23"/>
  <c r="L213" i="23"/>
  <c r="L221" i="23"/>
  <c r="L229" i="23"/>
  <c r="L237" i="23"/>
  <c r="L246" i="23"/>
  <c r="L254" i="23"/>
  <c r="L262" i="23"/>
  <c r="L350" i="23"/>
  <c r="L358" i="23"/>
  <c r="L369" i="23"/>
  <c r="L464" i="23"/>
  <c r="L472" i="23"/>
  <c r="L480" i="23"/>
  <c r="L490" i="23"/>
  <c r="L506" i="23"/>
  <c r="L522" i="23"/>
  <c r="L530" i="23"/>
  <c r="L538" i="23"/>
  <c r="L581" i="23"/>
  <c r="L605" i="23"/>
  <c r="L617" i="23"/>
  <c r="L621" i="23"/>
  <c r="L625" i="23"/>
  <c r="L635" i="23"/>
  <c r="L916" i="23"/>
  <c r="L940" i="23"/>
  <c r="L948" i="23"/>
  <c r="L215" i="23"/>
  <c r="L256" i="23"/>
  <c r="L264" i="23"/>
  <c r="L646" i="23"/>
  <c r="L650" i="23"/>
  <c r="L723" i="23"/>
  <c r="L55" i="23"/>
  <c r="L519" i="23"/>
  <c r="L527" i="23"/>
  <c r="L741" i="23"/>
  <c r="L850" i="23"/>
  <c r="L658" i="23"/>
  <c r="L678" i="23"/>
  <c r="L682" i="23"/>
  <c r="L804" i="23"/>
  <c r="L879" i="23"/>
  <c r="L934" i="23"/>
  <c r="K21" i="24"/>
  <c r="L117" i="23"/>
  <c r="L136" i="23"/>
  <c r="L192" i="23"/>
  <c r="L245" i="23"/>
  <c r="L403" i="23"/>
  <c r="L419" i="23"/>
  <c r="L475" i="23"/>
  <c r="L557" i="23"/>
  <c r="L624" i="23"/>
  <c r="L647" i="23"/>
  <c r="L659" i="23"/>
  <c r="L667" i="23"/>
  <c r="L683" i="23"/>
  <c r="L732" i="23"/>
  <c r="L825" i="23"/>
  <c r="L844" i="23"/>
  <c r="L952" i="23"/>
  <c r="G19" i="499"/>
  <c r="G56" i="499" s="1"/>
  <c r="G57" i="499" s="1"/>
  <c r="G59" i="499" s="1"/>
  <c r="J25" i="24"/>
  <c r="L8" i="23"/>
  <c r="L32" i="23"/>
  <c r="L87" i="23"/>
  <c r="L389" i="23"/>
  <c r="L448" i="23"/>
  <c r="L501" i="23"/>
  <c r="L597" i="23"/>
  <c r="L613" i="23"/>
  <c r="L634" i="23"/>
  <c r="L23" i="23"/>
  <c r="L102" i="23"/>
  <c r="L106" i="23"/>
  <c r="L109" i="23"/>
  <c r="L133" i="23"/>
  <c r="L144" i="23"/>
  <c r="L148" i="23"/>
  <c r="L160" i="23"/>
  <c r="L164" i="23"/>
  <c r="L204" i="23"/>
  <c r="L346" i="23"/>
  <c r="L620" i="23"/>
  <c r="L639" i="23"/>
  <c r="L662" i="23"/>
  <c r="L666" i="23"/>
  <c r="L674" i="23"/>
  <c r="L695" i="23"/>
  <c r="L699" i="23"/>
  <c r="L707" i="23"/>
  <c r="L710" i="23"/>
  <c r="L722" i="23"/>
  <c r="L780" i="23"/>
  <c r="L892" i="23"/>
  <c r="L896" i="23"/>
  <c r="L900" i="23"/>
  <c r="L919" i="23"/>
  <c r="L939" i="23"/>
  <c r="L955" i="23"/>
  <c r="K25" i="24"/>
  <c r="L48" i="23"/>
  <c r="L52" i="23"/>
  <c r="L103" i="23"/>
  <c r="L225" i="23"/>
  <c r="L249" i="23"/>
  <c r="L304" i="23"/>
  <c r="L413" i="23"/>
  <c r="L429" i="23"/>
  <c r="L433" i="23"/>
  <c r="L484" i="23"/>
  <c r="L517" i="23"/>
  <c r="L586" i="23"/>
  <c r="L590" i="23"/>
  <c r="L781" i="23"/>
  <c r="L854" i="23"/>
  <c r="L858" i="23"/>
  <c r="L862" i="23"/>
  <c r="L25" i="23"/>
  <c r="L41" i="23"/>
  <c r="L289" i="23"/>
  <c r="L344" i="23"/>
  <c r="L445" i="23"/>
  <c r="L498" i="23"/>
  <c r="L549" i="23"/>
  <c r="L614" i="23"/>
  <c r="L758" i="23"/>
  <c r="L12" i="23"/>
  <c r="L36" i="23"/>
  <c r="L444" i="23"/>
  <c r="L452" i="23"/>
  <c r="L692" i="23"/>
  <c r="L798" i="23"/>
  <c r="G53" i="669"/>
  <c r="G62" i="669" s="1"/>
  <c r="G23" i="24"/>
  <c r="J23" i="24" s="1"/>
  <c r="L23" i="24" s="1"/>
  <c r="M23" i="24" s="1"/>
  <c r="S23" i="24" s="1"/>
  <c r="L119" i="23"/>
  <c r="L241" i="23"/>
  <c r="L453" i="23"/>
  <c r="L494" i="23"/>
  <c r="L560" i="23"/>
  <c r="L579" i="23"/>
  <c r="L766" i="23"/>
  <c r="L33" i="23"/>
  <c r="L352" i="23"/>
  <c r="L49" i="23"/>
  <c r="L96" i="23"/>
  <c r="L100" i="23"/>
  <c r="L127" i="23"/>
  <c r="L297" i="23"/>
  <c r="L301" i="23"/>
  <c r="L305" i="23"/>
  <c r="L309" i="23"/>
  <c r="L337" i="23"/>
  <c r="L477" i="23"/>
  <c r="L481" i="23"/>
  <c r="L510" i="23"/>
  <c r="L514" i="23"/>
  <c r="L534" i="23"/>
  <c r="L587" i="23"/>
  <c r="L728" i="23"/>
  <c r="L839" i="23"/>
  <c r="L843" i="23"/>
  <c r="J21" i="24"/>
  <c r="L46" i="23"/>
  <c r="L50" i="23"/>
  <c r="L65" i="23"/>
  <c r="L81" i="23"/>
  <c r="L89" i="23"/>
  <c r="L101" i="23"/>
  <c r="L120" i="23"/>
  <c r="L124" i="23"/>
  <c r="L132" i="23"/>
  <c r="L151" i="23"/>
  <c r="L159" i="23"/>
  <c r="L247" i="23"/>
  <c r="L251" i="23"/>
  <c r="L282" i="23"/>
  <c r="L286" i="23"/>
  <c r="L302" i="23"/>
  <c r="L310" i="23"/>
  <c r="L318" i="23"/>
  <c r="L345" i="23"/>
  <c r="L349" i="23"/>
  <c r="L353" i="23"/>
  <c r="L357" i="23"/>
  <c r="L380" i="23"/>
  <c r="L387" i="23"/>
  <c r="L395" i="23"/>
  <c r="L474" i="23"/>
  <c r="L478" i="23"/>
  <c r="L499" i="23"/>
  <c r="L507" i="23"/>
  <c r="L515" i="23"/>
  <c r="L531" i="23"/>
  <c r="L542" i="23"/>
  <c r="L550" i="23"/>
  <c r="L561" i="23"/>
  <c r="L565" i="23"/>
  <c r="L573" i="23"/>
  <c r="L576" i="23"/>
  <c r="L584" i="23"/>
  <c r="L588" i="23"/>
  <c r="L619" i="23"/>
  <c r="L673" i="23"/>
  <c r="L677" i="23"/>
  <c r="L725" i="23"/>
  <c r="L729" i="23"/>
  <c r="L740" i="23"/>
  <c r="L744" i="23"/>
  <c r="L848" i="23"/>
  <c r="G19" i="670"/>
  <c r="G56" i="670" s="1"/>
  <c r="G57" i="670" s="1"/>
  <c r="G59" i="670" s="1"/>
  <c r="L631" i="23"/>
  <c r="L645" i="23"/>
  <c r="L675" i="23"/>
  <c r="L689" i="23"/>
  <c r="L693" i="23"/>
  <c r="L697" i="23"/>
  <c r="L701" i="23"/>
  <c r="L771" i="23"/>
  <c r="L775" i="23"/>
  <c r="L829" i="23"/>
  <c r="L833" i="23"/>
  <c r="L841" i="23"/>
  <c r="L849" i="23"/>
  <c r="L875" i="23"/>
  <c r="L894" i="23"/>
  <c r="L902" i="23"/>
  <c r="L932" i="23"/>
  <c r="L153" i="23"/>
  <c r="L177" i="23"/>
  <c r="L185" i="23"/>
  <c r="L208" i="23"/>
  <c r="L212" i="23"/>
  <c r="L248" i="23"/>
  <c r="L343" i="23"/>
  <c r="L347" i="23"/>
  <c r="L373" i="23"/>
  <c r="L381" i="23"/>
  <c r="L388" i="23"/>
  <c r="L392" i="23"/>
  <c r="L416" i="23"/>
  <c r="L432" i="23"/>
  <c r="L451" i="23"/>
  <c r="L459" i="23"/>
  <c r="L516" i="23"/>
  <c r="L520" i="23"/>
  <c r="L524" i="23"/>
  <c r="L528" i="23"/>
  <c r="L532" i="23"/>
  <c r="L536" i="23"/>
  <c r="L543" i="23"/>
  <c r="L547" i="23"/>
  <c r="L555" i="23"/>
  <c r="L570" i="23"/>
  <c r="L585" i="23"/>
  <c r="L593" i="23"/>
  <c r="L600" i="23"/>
  <c r="L623" i="23"/>
  <c r="L636" i="23"/>
  <c r="L642" i="23"/>
  <c r="L676" i="23"/>
  <c r="L684" i="23"/>
  <c r="L690" i="23"/>
  <c r="L742" i="23"/>
  <c r="L745" i="23"/>
  <c r="L749" i="23"/>
  <c r="L753" i="23"/>
  <c r="L760" i="23"/>
  <c r="L768" i="23"/>
  <c r="L801" i="23"/>
  <c r="L819" i="23"/>
  <c r="L838" i="23"/>
  <c r="L857" i="23"/>
  <c r="L861" i="23"/>
  <c r="L868" i="23"/>
  <c r="L945" i="23"/>
  <c r="H12" i="22"/>
  <c r="I12" i="22"/>
  <c r="L15" i="23"/>
  <c r="L38" i="23"/>
  <c r="L42" i="23"/>
  <c r="L56" i="23"/>
  <c r="L63" i="23"/>
  <c r="L71" i="23"/>
  <c r="L86" i="23"/>
  <c r="L90" i="23"/>
  <c r="L104" i="23"/>
  <c r="L111" i="23"/>
  <c r="L126" i="23"/>
  <c r="L130" i="23"/>
  <c r="L137" i="23"/>
  <c r="L141" i="23"/>
  <c r="L152" i="23"/>
  <c r="L197" i="23"/>
  <c r="L230" i="23"/>
  <c r="L234" i="23"/>
  <c r="L279" i="23"/>
  <c r="L283" i="23"/>
  <c r="L290" i="23"/>
  <c r="L294" i="23"/>
  <c r="L312" i="23"/>
  <c r="L338" i="23"/>
  <c r="L342" i="23"/>
  <c r="L360" i="23"/>
  <c r="L378" i="23"/>
  <c r="L382" i="23"/>
  <c r="L396" i="23"/>
  <c r="L411" i="23"/>
  <c r="L437" i="23"/>
  <c r="L441" i="23"/>
  <c r="L456" i="23"/>
  <c r="L485" i="23"/>
  <c r="L509" i="23"/>
  <c r="L583" i="23"/>
  <c r="L591" i="23"/>
  <c r="L601" i="23"/>
  <c r="L609" i="23"/>
  <c r="L653" i="23"/>
  <c r="L661" i="23"/>
  <c r="L717" i="23"/>
  <c r="L720" i="23"/>
  <c r="L724" i="23"/>
  <c r="L738" i="23"/>
  <c r="L748" i="23"/>
  <c r="L759" i="23"/>
  <c r="L794" i="23"/>
  <c r="L805" i="23"/>
  <c r="L813" i="23"/>
  <c r="L823" i="23"/>
  <c r="L830" i="23"/>
  <c r="L852" i="23"/>
  <c r="L855" i="23"/>
  <c r="L866" i="23"/>
  <c r="L869" i="23"/>
  <c r="L877" i="23"/>
  <c r="L905" i="23"/>
  <c r="L909" i="23"/>
  <c r="L913" i="23"/>
  <c r="L920" i="23"/>
  <c r="L924" i="23"/>
  <c r="L927" i="23"/>
  <c r="L931" i="23"/>
  <c r="G19" i="24"/>
  <c r="J19" i="24" s="1"/>
  <c r="L19" i="24" s="1"/>
  <c r="M19" i="24" s="1"/>
  <c r="S19" i="24" s="1"/>
  <c r="L64" i="23"/>
  <c r="L216" i="23"/>
  <c r="L250" i="23"/>
  <c r="L272" i="23"/>
  <c r="L328" i="23"/>
  <c r="L361" i="23"/>
  <c r="L602" i="23"/>
  <c r="L696" i="23"/>
  <c r="L806" i="23"/>
  <c r="L24" i="23"/>
  <c r="L183" i="23"/>
  <c r="L735" i="23"/>
  <c r="L906" i="23"/>
  <c r="L958" i="23"/>
  <c r="G17" i="24"/>
  <c r="J17" i="24" s="1"/>
  <c r="K17" i="24"/>
  <c r="K29" i="24"/>
  <c r="L80" i="23"/>
  <c r="L258" i="23"/>
  <c r="L288" i="23"/>
  <c r="L321" i="23"/>
  <c r="L518" i="23"/>
  <c r="L533" i="23"/>
  <c r="L882" i="23"/>
  <c r="L31" i="23"/>
  <c r="L57" i="23"/>
  <c r="L175" i="23"/>
  <c r="L223" i="23"/>
  <c r="L257" i="23"/>
  <c r="L320" i="23"/>
  <c r="L371" i="23"/>
  <c r="L397" i="23"/>
  <c r="L562" i="23"/>
  <c r="L721" i="23"/>
  <c r="L774" i="23"/>
  <c r="G27" i="24"/>
  <c r="J27" i="24" s="1"/>
  <c r="L27" i="24" s="1"/>
  <c r="M27" i="24" s="1"/>
  <c r="L73" i="23"/>
  <c r="L113" i="23"/>
  <c r="L135" i="23"/>
  <c r="L169" i="23"/>
  <c r="L176" i="23"/>
  <c r="L217" i="23"/>
  <c r="L224" i="23"/>
  <c r="L273" i="23"/>
  <c r="L314" i="23"/>
  <c r="L428" i="23"/>
  <c r="L435" i="23"/>
  <c r="L476" i="23"/>
  <c r="L483" i="23"/>
  <c r="L511" i="23"/>
  <c r="L574" i="23"/>
  <c r="L655" i="23"/>
  <c r="L14" i="23"/>
  <c r="L18" i="23"/>
  <c r="L40" i="23"/>
  <c r="L47" i="23"/>
  <c r="L62" i="23"/>
  <c r="L66" i="23"/>
  <c r="L70" i="23"/>
  <c r="L74" i="23"/>
  <c r="L88" i="23"/>
  <c r="L95" i="23"/>
  <c r="L110" i="23"/>
  <c r="L114" i="23"/>
  <c r="L121" i="23"/>
  <c r="L128" i="23"/>
  <c r="L143" i="23"/>
  <c r="L166" i="23"/>
  <c r="L170" i="23"/>
  <c r="L184" i="23"/>
  <c r="L191" i="23"/>
  <c r="L199" i="23"/>
  <c r="L214" i="23"/>
  <c r="L218" i="23"/>
  <c r="L232" i="23"/>
  <c r="L239" i="23"/>
  <c r="L255" i="23"/>
  <c r="L259" i="23"/>
  <c r="L266" i="23"/>
  <c r="L270" i="23"/>
  <c r="L281" i="23"/>
  <c r="L326" i="23"/>
  <c r="L359" i="23"/>
  <c r="L363" i="23"/>
  <c r="L410" i="23"/>
  <c r="L414" i="23"/>
  <c r="L421" i="23"/>
  <c r="L425" i="23"/>
  <c r="L443" i="23"/>
  <c r="L469" i="23"/>
  <c r="L473" i="23"/>
  <c r="L493" i="23"/>
  <c r="L508" i="23"/>
  <c r="L512" i="23"/>
  <c r="L526" i="23"/>
  <c r="L541" i="23"/>
  <c r="L568" i="23"/>
  <c r="L578" i="23"/>
  <c r="L604" i="23"/>
  <c r="L611" i="23"/>
  <c r="L649" i="23"/>
  <c r="L652" i="23"/>
  <c r="L656" i="23"/>
  <c r="L663" i="23"/>
  <c r="L670" i="23"/>
  <c r="L681" i="23"/>
  <c r="L702" i="23"/>
  <c r="L754" i="23"/>
  <c r="L872" i="23"/>
  <c r="L893" i="23"/>
  <c r="L922" i="23"/>
  <c r="L933" i="23"/>
  <c r="L941" i="23"/>
  <c r="L959" i="23"/>
  <c r="L16" i="23"/>
  <c r="L168" i="23"/>
  <c r="L313" i="23"/>
  <c r="L412" i="23"/>
  <c r="L551" i="23"/>
  <c r="L789" i="23"/>
  <c r="L817" i="23"/>
  <c r="L917" i="23"/>
  <c r="J29" i="24"/>
  <c r="L9" i="23"/>
  <c r="L161" i="23"/>
  <c r="L209" i="23"/>
  <c r="L231" i="23"/>
  <c r="L265" i="23"/>
  <c r="L280" i="23"/>
  <c r="L306" i="23"/>
  <c r="L354" i="23"/>
  <c r="L379" i="23"/>
  <c r="L461" i="23"/>
  <c r="L468" i="23"/>
  <c r="L503" i="23"/>
  <c r="L525" i="23"/>
  <c r="L669" i="23"/>
  <c r="L910" i="23"/>
  <c r="L962" i="23"/>
  <c r="K15" i="24"/>
  <c r="G15" i="24"/>
  <c r="J15" i="24" s="1"/>
  <c r="L22" i="23"/>
  <c r="L26" i="23"/>
  <c r="L37" i="23"/>
  <c r="L85" i="23"/>
  <c r="L118" i="23"/>
  <c r="L122" i="23"/>
  <c r="L181" i="23"/>
  <c r="L196" i="23"/>
  <c r="L377" i="23"/>
  <c r="L418" i="23"/>
  <c r="L422" i="23"/>
  <c r="L466" i="23"/>
  <c r="L470" i="23"/>
  <c r="L523" i="23"/>
  <c r="L546" i="23"/>
  <c r="L608" i="23"/>
  <c r="L630" i="23"/>
  <c r="L660" i="23"/>
  <c r="L691" i="23"/>
  <c r="L737" i="23"/>
  <c r="L751" i="23"/>
  <c r="L762" i="23"/>
  <c r="L851" i="23"/>
  <c r="L876" i="23"/>
  <c r="L890" i="23"/>
  <c r="L912" i="23"/>
  <c r="L923" i="23"/>
  <c r="L930" i="23"/>
  <c r="L938" i="23"/>
  <c r="L953" i="23"/>
  <c r="L956" i="23"/>
  <c r="L960" i="23"/>
  <c r="L964" i="23"/>
  <c r="L814" i="23"/>
  <c r="L870" i="23"/>
  <c r="L763" i="23"/>
  <c r="L787" i="23"/>
  <c r="L842" i="23"/>
  <c r="L897" i="23"/>
  <c r="L942" i="23"/>
  <c r="L946" i="23"/>
  <c r="L17" i="23"/>
  <c r="L21" i="23"/>
  <c r="L39" i="23"/>
  <c r="L54" i="23"/>
  <c r="L58" i="23"/>
  <c r="L72" i="23"/>
  <c r="L79" i="23"/>
  <c r="L94" i="23"/>
  <c r="L98" i="23"/>
  <c r="L105" i="23"/>
  <c r="L112" i="23"/>
  <c r="L145" i="23"/>
  <c r="L149" i="23"/>
  <c r="L167" i="23"/>
  <c r="L182" i="23"/>
  <c r="L186" i="23"/>
  <c r="L200" i="23"/>
  <c r="L207" i="23"/>
  <c r="L222" i="23"/>
  <c r="L226" i="23"/>
  <c r="L233" i="23"/>
  <c r="L240" i="23"/>
  <c r="L274" i="23"/>
  <c r="L278" i="23"/>
  <c r="L296" i="23"/>
  <c r="L311" i="23"/>
  <c r="L315" i="23"/>
  <c r="L329" i="23"/>
  <c r="L336" i="23"/>
  <c r="L351" i="23"/>
  <c r="L355" i="23"/>
  <c r="L362" i="23"/>
  <c r="L372" i="23"/>
  <c r="L405" i="23"/>
  <c r="L409" i="23"/>
  <c r="L427" i="23"/>
  <c r="L442" i="23"/>
  <c r="L446" i="23"/>
  <c r="L460" i="23"/>
  <c r="L467" i="23"/>
  <c r="L482" i="23"/>
  <c r="L486" i="23"/>
  <c r="L495" i="23"/>
  <c r="L502" i="23"/>
  <c r="L535" i="23"/>
  <c r="L539" i="23"/>
  <c r="L571" i="23"/>
  <c r="L589" i="23"/>
  <c r="L628" i="23"/>
  <c r="L641" i="23"/>
  <c r="L644" i="23"/>
  <c r="L648" i="23"/>
  <c r="L665" i="23"/>
  <c r="L668" i="23"/>
  <c r="L679" i="23"/>
  <c r="L705" i="23"/>
  <c r="L712" i="23"/>
  <c r="L736" i="23"/>
  <c r="L764" i="23"/>
  <c r="L808" i="23"/>
  <c r="L828" i="23"/>
  <c r="L846" i="23"/>
  <c r="L871" i="23"/>
  <c r="L885" i="23"/>
  <c r="L888" i="23"/>
  <c r="L891" i="23"/>
  <c r="L898" i="23"/>
  <c r="L936" i="23"/>
  <c r="L957" i="23"/>
  <c r="G36" i="499"/>
  <c r="G61" i="499" s="1"/>
  <c r="G36" i="670"/>
  <c r="G61" i="670" s="1"/>
  <c r="G36" i="502"/>
  <c r="G61" i="502" s="1"/>
  <c r="G53" i="503"/>
  <c r="G62" i="503" s="1"/>
  <c r="G53" i="507"/>
  <c r="G62" i="507" s="1"/>
  <c r="G19" i="508"/>
  <c r="G56" i="508" s="1"/>
  <c r="G57" i="508" s="1"/>
  <c r="G59" i="508" s="1"/>
  <c r="G19" i="512"/>
  <c r="G56" i="512" s="1"/>
  <c r="G57" i="512" s="1"/>
  <c r="G19" i="671"/>
  <c r="G56" i="671" s="1"/>
  <c r="G57" i="671" s="1"/>
  <c r="G53" i="505"/>
  <c r="G62" i="505" s="1"/>
  <c r="G53" i="511"/>
  <c r="G62" i="511" s="1"/>
  <c r="G53" i="513"/>
  <c r="G62" i="513" s="1"/>
  <c r="G53" i="519"/>
  <c r="G62" i="519" s="1"/>
  <c r="G36" i="498"/>
  <c r="G61" i="498" s="1"/>
  <c r="G36" i="497"/>
  <c r="G61" i="497" s="1"/>
  <c r="G19" i="510"/>
  <c r="G56" i="510" s="1"/>
  <c r="G57" i="510" s="1"/>
  <c r="G59" i="510" s="1"/>
  <c r="G19" i="518"/>
  <c r="G56" i="518" s="1"/>
  <c r="G57" i="518" s="1"/>
  <c r="G59" i="518" s="1"/>
  <c r="G19" i="501"/>
  <c r="G56" i="501" s="1"/>
  <c r="G36" i="508"/>
  <c r="G61" i="508" s="1"/>
  <c r="G36" i="510"/>
  <c r="G61" i="510" s="1"/>
  <c r="G53" i="500"/>
  <c r="G62" i="500" s="1"/>
  <c r="G19" i="669"/>
  <c r="G56" i="669" s="1"/>
  <c r="G57" i="669" s="1"/>
  <c r="G59" i="669" s="1"/>
  <c r="G53" i="670"/>
  <c r="G62" i="670" s="1"/>
  <c r="G36" i="519"/>
  <c r="G61" i="519" s="1"/>
  <c r="G19" i="500"/>
  <c r="G56" i="500" s="1"/>
  <c r="G57" i="500" s="1"/>
  <c r="G59" i="500" s="1"/>
  <c r="G36" i="512"/>
  <c r="G61" i="512" s="1"/>
  <c r="G36" i="515"/>
  <c r="G61" i="515" s="1"/>
  <c r="H13" i="22"/>
  <c r="J13" i="22" s="1"/>
  <c r="K13" i="22" s="1"/>
  <c r="K16" i="24"/>
  <c r="G16" i="24"/>
  <c r="J16" i="24" s="1"/>
  <c r="K20" i="24"/>
  <c r="G20" i="24"/>
  <c r="J20" i="24" s="1"/>
  <c r="K24" i="24"/>
  <c r="G24" i="24"/>
  <c r="J24" i="24" s="1"/>
  <c r="K28" i="24"/>
  <c r="G28" i="24"/>
  <c r="J28" i="24" s="1"/>
  <c r="L11" i="23"/>
  <c r="L27" i="23"/>
  <c r="L43" i="23"/>
  <c r="L59" i="23"/>
  <c r="L75" i="23"/>
  <c r="L91" i="23"/>
  <c r="L107" i="23"/>
  <c r="L123" i="23"/>
  <c r="L139" i="23"/>
  <c r="L155" i="23"/>
  <c r="L171" i="23"/>
  <c r="L187" i="23"/>
  <c r="L203" i="23"/>
  <c r="L219" i="23"/>
  <c r="L235" i="23"/>
  <c r="L252" i="23"/>
  <c r="L268" i="23"/>
  <c r="L284" i="23"/>
  <c r="L300" i="23"/>
  <c r="L316" i="23"/>
  <c r="L332" i="23"/>
  <c r="L348" i="23"/>
  <c r="L364" i="23"/>
  <c r="L383" i="23"/>
  <c r="L399" i="23"/>
  <c r="L415" i="23"/>
  <c r="L431" i="23"/>
  <c r="L447" i="23"/>
  <c r="L463" i="23"/>
  <c r="L479" i="23"/>
  <c r="L497" i="23"/>
  <c r="L513" i="23"/>
  <c r="L529" i="23"/>
  <c r="L545" i="23"/>
  <c r="L564" i="23"/>
  <c r="L577" i="23"/>
  <c r="L616" i="23"/>
  <c r="L687" i="23"/>
  <c r="L700" i="23"/>
  <c r="L726" i="23"/>
  <c r="L761" i="23"/>
  <c r="L832" i="23"/>
  <c r="L845" i="23"/>
  <c r="L884" i="23"/>
  <c r="L949" i="23"/>
  <c r="L963" i="23"/>
  <c r="H10" i="22"/>
  <c r="J10" i="22" s="1"/>
  <c r="K10" i="22" s="1"/>
  <c r="G14" i="24"/>
  <c r="J14" i="24" s="1"/>
  <c r="L14" i="24" s="1"/>
  <c r="G18" i="24"/>
  <c r="J18" i="24" s="1"/>
  <c r="G22" i="24"/>
  <c r="J22" i="24" s="1"/>
  <c r="L22" i="24" s="1"/>
  <c r="G30" i="24"/>
  <c r="J30" i="24" s="1"/>
  <c r="I11" i="22"/>
  <c r="H11" i="22"/>
  <c r="J26" i="24"/>
  <c r="G2" i="518"/>
  <c r="G2" i="514"/>
  <c r="G2" i="510"/>
  <c r="G2" i="506"/>
  <c r="G2" i="502"/>
  <c r="G2" i="512"/>
  <c r="G2" i="508"/>
  <c r="G2" i="501"/>
  <c r="G2" i="497"/>
  <c r="G2" i="519"/>
  <c r="G2" i="517"/>
  <c r="G2" i="511"/>
  <c r="G2" i="509"/>
  <c r="G2" i="505"/>
  <c r="G2" i="503"/>
  <c r="G2" i="671"/>
  <c r="G2" i="500"/>
  <c r="G2" i="507"/>
  <c r="G2" i="499"/>
  <c r="G2" i="498"/>
  <c r="G2" i="669"/>
  <c r="G2" i="513"/>
  <c r="G2" i="670"/>
  <c r="G2" i="515"/>
  <c r="K18" i="24"/>
  <c r="K26" i="24"/>
  <c r="K30" i="24"/>
  <c r="L19" i="23"/>
  <c r="L35" i="23"/>
  <c r="L51" i="23"/>
  <c r="L67" i="23"/>
  <c r="L83" i="23"/>
  <c r="L99" i="23"/>
  <c r="L115" i="23"/>
  <c r="L131" i="23"/>
  <c r="L147" i="23"/>
  <c r="L163" i="23"/>
  <c r="L179" i="23"/>
  <c r="L195" i="23"/>
  <c r="L211" i="23"/>
  <c r="L227" i="23"/>
  <c r="L244" i="23"/>
  <c r="L260" i="23"/>
  <c r="L276" i="23"/>
  <c r="L292" i="23"/>
  <c r="L308" i="23"/>
  <c r="L324" i="23"/>
  <c r="L340" i="23"/>
  <c r="L356" i="23"/>
  <c r="L375" i="23"/>
  <c r="L391" i="23"/>
  <c r="L407" i="23"/>
  <c r="L423" i="23"/>
  <c r="L439" i="23"/>
  <c r="L455" i="23"/>
  <c r="L471" i="23"/>
  <c r="L489" i="23"/>
  <c r="L505" i="23"/>
  <c r="L521" i="23"/>
  <c r="L537" i="23"/>
  <c r="L553" i="23"/>
  <c r="L566" i="23"/>
  <c r="L592" i="23"/>
  <c r="L629" i="23"/>
  <c r="L698" i="23"/>
  <c r="L711" i="23"/>
  <c r="L750" i="23"/>
  <c r="L821" i="23"/>
  <c r="L834" i="23"/>
  <c r="L860" i="23"/>
  <c r="L895" i="23"/>
  <c r="L961" i="23"/>
  <c r="L606" i="23"/>
  <c r="L671" i="23"/>
  <c r="L715" i="23"/>
  <c r="L792" i="23"/>
  <c r="L809" i="23"/>
  <c r="L874" i="23"/>
  <c r="L935" i="23"/>
  <c r="L572" i="23"/>
  <c r="L640" i="23"/>
  <c r="L706" i="23"/>
  <c r="L770" i="23"/>
  <c r="L840" i="23"/>
  <c r="L904" i="23"/>
  <c r="L612" i="23"/>
  <c r="L680" i="23"/>
  <c r="L746" i="23"/>
  <c r="L816" i="23"/>
  <c r="L880" i="23"/>
  <c r="L944" i="23"/>
  <c r="L596" i="23"/>
  <c r="L664" i="23"/>
  <c r="L730" i="23"/>
  <c r="L800" i="23"/>
  <c r="L864" i="23"/>
  <c r="L928" i="23"/>
  <c r="G36" i="517"/>
  <c r="G61" i="517" s="1"/>
  <c r="G36" i="507"/>
  <c r="G61" i="507" s="1"/>
  <c r="G53" i="515"/>
  <c r="G62" i="515" s="1"/>
  <c r="G53" i="499"/>
  <c r="G62" i="499" s="1"/>
  <c r="G36" i="501"/>
  <c r="G61" i="501" s="1"/>
  <c r="G53" i="501"/>
  <c r="G62" i="501" s="1"/>
  <c r="G53" i="671"/>
  <c r="G62" i="671" s="1"/>
  <c r="G36" i="671"/>
  <c r="G61" i="671" s="1"/>
  <c r="G19" i="497"/>
  <c r="G56" i="497" s="1"/>
  <c r="G53" i="497"/>
  <c r="G62" i="497" s="1"/>
  <c r="G53" i="509"/>
  <c r="G62" i="509" s="1"/>
  <c r="G36" i="505"/>
  <c r="G61" i="505" s="1"/>
  <c r="G36" i="506"/>
  <c r="G61" i="506" s="1"/>
  <c r="G19" i="514"/>
  <c r="G56" i="514" s="1"/>
  <c r="G57" i="514" s="1"/>
  <c r="G53" i="498"/>
  <c r="G62" i="498" s="1"/>
  <c r="G19" i="502"/>
  <c r="G56" i="502" s="1"/>
  <c r="G36" i="503"/>
  <c r="G61" i="503" s="1"/>
  <c r="G19" i="506"/>
  <c r="G56" i="506" s="1"/>
  <c r="G57" i="506" s="1"/>
  <c r="G36" i="514"/>
  <c r="G61" i="514" s="1"/>
  <c r="G19" i="498"/>
  <c r="G56" i="498" s="1"/>
  <c r="G36" i="500"/>
  <c r="G61" i="500" s="1"/>
  <c r="G36" i="669"/>
  <c r="G61" i="669" s="1"/>
  <c r="G36" i="509"/>
  <c r="G61" i="509" s="1"/>
  <c r="G36" i="511"/>
  <c r="G61" i="511" s="1"/>
  <c r="G53" i="517"/>
  <c r="G62" i="517" s="1"/>
  <c r="G36" i="518"/>
  <c r="G61" i="518" s="1"/>
  <c r="G53" i="506"/>
  <c r="G62" i="506" s="1"/>
  <c r="G19" i="507"/>
  <c r="G56" i="507" s="1"/>
  <c r="G57" i="507" s="1"/>
  <c r="G53" i="512"/>
  <c r="G62" i="512" s="1"/>
  <c r="G19" i="513"/>
  <c r="G56" i="513" s="1"/>
  <c r="G53" i="514"/>
  <c r="G62" i="514" s="1"/>
  <c r="G19" i="515"/>
  <c r="G56" i="515" s="1"/>
  <c r="G57" i="515" s="1"/>
  <c r="G53" i="502"/>
  <c r="G62" i="502" s="1"/>
  <c r="G19" i="503"/>
  <c r="G56" i="503" s="1"/>
  <c r="G57" i="503" s="1"/>
  <c r="G19" i="505"/>
  <c r="G56" i="505" s="1"/>
  <c r="G53" i="508"/>
  <c r="G62" i="508" s="1"/>
  <c r="G19" i="509"/>
  <c r="G56" i="509" s="1"/>
  <c r="G53" i="510"/>
  <c r="G62" i="510" s="1"/>
  <c r="G19" i="511"/>
  <c r="G56" i="511" s="1"/>
  <c r="G57" i="511" s="1"/>
  <c r="G19" i="517"/>
  <c r="G56" i="517" s="1"/>
  <c r="G53" i="518"/>
  <c r="G62" i="518" s="1"/>
  <c r="G19" i="519"/>
  <c r="G56" i="519" s="1"/>
  <c r="G57" i="519" s="1"/>
  <c r="G36" i="513"/>
  <c r="G61" i="513" s="1"/>
  <c r="L25" i="24" l="1"/>
  <c r="M25" i="24" s="1"/>
  <c r="S25" i="24" s="1"/>
  <c r="J11" i="22"/>
  <c r="K11" i="22" s="1"/>
  <c r="L11" i="22" s="1"/>
  <c r="M11" i="22" s="1"/>
  <c r="H9" i="22"/>
  <c r="J9" i="22" s="1"/>
  <c r="K9" i="22" s="1"/>
  <c r="L16" i="24"/>
  <c r="M16" i="24" s="1"/>
  <c r="S16" i="24" s="1"/>
  <c r="G59" i="671"/>
  <c r="G64" i="671" s="1"/>
  <c r="G66" i="671" s="1"/>
  <c r="G67" i="671" s="1"/>
  <c r="G64" i="510"/>
  <c r="G66" i="510" s="1"/>
  <c r="G67" i="510" s="1"/>
  <c r="L29" i="24"/>
  <c r="M29" i="24" s="1"/>
  <c r="S29" i="24" s="1"/>
  <c r="L15" i="24"/>
  <c r="M15" i="24" s="1"/>
  <c r="L24" i="24"/>
  <c r="M24" i="24" s="1"/>
  <c r="S24" i="24" s="1"/>
  <c r="G57" i="501"/>
  <c r="G59" i="501" s="1"/>
  <c r="G64" i="501" s="1"/>
  <c r="L20" i="24"/>
  <c r="M20" i="24" s="1"/>
  <c r="S20" i="24" s="1"/>
  <c r="L21" i="24"/>
  <c r="M21" i="24" s="1"/>
  <c r="S21" i="24" s="1"/>
  <c r="L17" i="24"/>
  <c r="G64" i="499"/>
  <c r="G66" i="499" s="1"/>
  <c r="G67" i="499" s="1"/>
  <c r="G64" i="508"/>
  <c r="G66" i="508" s="1"/>
  <c r="J12" i="22"/>
  <c r="K12" i="22" s="1"/>
  <c r="G64" i="669"/>
  <c r="G66" i="669" s="1"/>
  <c r="G67" i="669" s="1"/>
  <c r="G59" i="512"/>
  <c r="G64" i="512" s="1"/>
  <c r="L30" i="24"/>
  <c r="M30" i="24" s="1"/>
  <c r="S30" i="24" s="1"/>
  <c r="L18" i="24"/>
  <c r="M18" i="24" s="1"/>
  <c r="S18" i="24" s="1"/>
  <c r="G64" i="670"/>
  <c r="G66" i="670" s="1"/>
  <c r="L28" i="24"/>
  <c r="M28" i="24" s="1"/>
  <c r="S28" i="24" s="1"/>
  <c r="S27" i="24"/>
  <c r="N13" i="22"/>
  <c r="L13" i="22"/>
  <c r="M13" i="22" s="1"/>
  <c r="G57" i="513"/>
  <c r="G59" i="513" s="1"/>
  <c r="G64" i="513" s="1"/>
  <c r="M14" i="24"/>
  <c r="S14" i="24" s="1"/>
  <c r="G57" i="517"/>
  <c r="G59" i="517" s="1"/>
  <c r="G64" i="517" s="1"/>
  <c r="G57" i="505"/>
  <c r="G59" i="505" s="1"/>
  <c r="G64" i="505" s="1"/>
  <c r="G57" i="498"/>
  <c r="G59" i="498" s="1"/>
  <c r="G64" i="498" s="1"/>
  <c r="G59" i="514"/>
  <c r="G64" i="514" s="1"/>
  <c r="L10" i="22"/>
  <c r="M10" i="22" s="1"/>
  <c r="N10" i="22"/>
  <c r="L26" i="24"/>
  <c r="G57" i="497"/>
  <c r="G59" i="497" s="1"/>
  <c r="G64" i="497" s="1"/>
  <c r="G59" i="511"/>
  <c r="G64" i="511" s="1"/>
  <c r="G59" i="519"/>
  <c r="G64" i="519" s="1"/>
  <c r="M22" i="24"/>
  <c r="S22" i="24" s="1"/>
  <c r="G59" i="503"/>
  <c r="G64" i="503" s="1"/>
  <c r="G59" i="507"/>
  <c r="G64" i="507" s="1"/>
  <c r="G59" i="506"/>
  <c r="G64" i="506" s="1"/>
  <c r="G57" i="509"/>
  <c r="G59" i="509" s="1"/>
  <c r="G64" i="509" s="1"/>
  <c r="G59" i="515"/>
  <c r="G64" i="515" s="1"/>
  <c r="G57" i="502"/>
  <c r="G59" i="502" s="1"/>
  <c r="G64" i="502" s="1"/>
  <c r="G64" i="518"/>
  <c r="G64" i="500"/>
  <c r="N11" i="22" l="1"/>
  <c r="G67" i="508"/>
  <c r="G69" i="508" s="1"/>
  <c r="G70" i="508" s="1"/>
  <c r="S15" i="24"/>
  <c r="M17" i="24"/>
  <c r="S17" i="24" s="1"/>
  <c r="G67" i="670"/>
  <c r="G69" i="670" s="1"/>
  <c r="G70" i="670" s="1"/>
  <c r="N9" i="22"/>
  <c r="L9" i="22"/>
  <c r="M9" i="22" s="1"/>
  <c r="N12" i="22"/>
  <c r="L12" i="22"/>
  <c r="M12" i="22" s="1"/>
  <c r="G69" i="669"/>
  <c r="G70" i="669" s="1"/>
  <c r="G66" i="513"/>
  <c r="G67" i="513" s="1"/>
  <c r="G66" i="505"/>
  <c r="G67" i="505" s="1"/>
  <c r="G66" i="502"/>
  <c r="G67" i="502" s="1"/>
  <c r="G69" i="671"/>
  <c r="G70" i="671" s="1"/>
  <c r="G69" i="499"/>
  <c r="G70" i="499" s="1"/>
  <c r="G66" i="512"/>
  <c r="G67" i="512" s="1"/>
  <c r="G66" i="519"/>
  <c r="G67" i="519" s="1"/>
  <c r="G66" i="515"/>
  <c r="G67" i="515" s="1"/>
  <c r="G66" i="511"/>
  <c r="G67" i="511" s="1"/>
  <c r="G66" i="509"/>
  <c r="G67" i="509" s="1"/>
  <c r="G66" i="503"/>
  <c r="G67" i="503" s="1"/>
  <c r="G66" i="517"/>
  <c r="G67" i="517" s="1"/>
  <c r="G66" i="506"/>
  <c r="G67" i="506" s="1"/>
  <c r="M26" i="24"/>
  <c r="S26" i="24" s="1"/>
  <c r="G66" i="497"/>
  <c r="G67" i="497" s="1"/>
  <c r="G66" i="514"/>
  <c r="G67" i="514" s="1"/>
  <c r="G66" i="507"/>
  <c r="G67" i="507" s="1"/>
  <c r="G66" i="501"/>
  <c r="G67" i="501" s="1"/>
  <c r="G66" i="500"/>
  <c r="G67" i="500" s="1"/>
  <c r="G66" i="518"/>
  <c r="G67" i="518" s="1"/>
  <c r="G69" i="510"/>
  <c r="G70" i="510" s="1"/>
  <c r="G66" i="498"/>
  <c r="G67" i="498" s="1"/>
  <c r="G72" i="510" l="1"/>
  <c r="G74" i="510" s="1"/>
  <c r="G72" i="508"/>
  <c r="G74" i="508" s="1"/>
  <c r="G69" i="502"/>
  <c r="G70" i="502" s="1"/>
  <c r="G69" i="514"/>
  <c r="G70" i="514" s="1"/>
  <c r="G69" i="500"/>
  <c r="G70" i="500" s="1"/>
  <c r="G69" i="519"/>
  <c r="G70" i="519" s="1"/>
  <c r="G69" i="501"/>
  <c r="G70" i="501" s="1"/>
  <c r="G69" i="507"/>
  <c r="G70" i="507" s="1"/>
  <c r="G69" i="505"/>
  <c r="G70" i="505" s="1"/>
  <c r="G72" i="670"/>
  <c r="G74" i="670" s="1"/>
  <c r="G69" i="506"/>
  <c r="G70" i="506" s="1"/>
  <c r="G72" i="499"/>
  <c r="G74" i="499" s="1"/>
  <c r="G69" i="503"/>
  <c r="G70" i="503" s="1"/>
  <c r="G69" i="515"/>
  <c r="G70" i="515" s="1"/>
  <c r="G69" i="512"/>
  <c r="G70" i="512" s="1"/>
  <c r="G69" i="513"/>
  <c r="G70" i="513" s="1"/>
  <c r="G69" i="517"/>
  <c r="G70" i="517" s="1"/>
  <c r="G72" i="671"/>
  <c r="G74" i="671" s="1"/>
  <c r="G72" i="669"/>
  <c r="G74" i="669" s="1"/>
  <c r="G69" i="509"/>
  <c r="G70" i="509" s="1"/>
  <c r="G69" i="511"/>
  <c r="G70" i="511" s="1"/>
  <c r="G69" i="498"/>
  <c r="G70" i="498" s="1"/>
  <c r="G69" i="518"/>
  <c r="G70" i="518" s="1"/>
  <c r="G69" i="497"/>
  <c r="G70" i="497" s="1"/>
  <c r="G72" i="517" l="1"/>
  <c r="G74" i="517" s="1"/>
  <c r="G76" i="670"/>
  <c r="G79" i="670" s="1"/>
  <c r="G72" i="518"/>
  <c r="G74" i="518" s="1"/>
  <c r="G72" i="501"/>
  <c r="G74" i="501" s="1"/>
  <c r="G72" i="511"/>
  <c r="G74" i="511" s="1"/>
  <c r="G76" i="671"/>
  <c r="G79" i="671" s="1"/>
  <c r="G72" i="503"/>
  <c r="G74" i="503" s="1"/>
  <c r="G72" i="505"/>
  <c r="G74" i="505" s="1"/>
  <c r="G72" i="500"/>
  <c r="G74" i="500" s="1"/>
  <c r="G72" i="509"/>
  <c r="G74" i="509" s="1"/>
  <c r="G72" i="514"/>
  <c r="G74" i="514" s="1"/>
  <c r="G72" i="498"/>
  <c r="G74" i="498" s="1"/>
  <c r="G72" i="515"/>
  <c r="G74" i="515" s="1"/>
  <c r="G76" i="510"/>
  <c r="G79" i="510" s="1"/>
  <c r="G76" i="669"/>
  <c r="G79" i="669" s="1"/>
  <c r="G72" i="513"/>
  <c r="G74" i="513" s="1"/>
  <c r="G76" i="499"/>
  <c r="G79" i="499" s="1"/>
  <c r="G72" i="506"/>
  <c r="G74" i="506" s="1"/>
  <c r="G72" i="519"/>
  <c r="G74" i="519" s="1"/>
  <c r="G72" i="502"/>
  <c r="G74" i="502" s="1"/>
  <c r="G76" i="508"/>
  <c r="G79" i="508" s="1"/>
  <c r="G72" i="512"/>
  <c r="G74" i="512" s="1"/>
  <c r="G72" i="497"/>
  <c r="G74" i="497" s="1"/>
  <c r="G72" i="507"/>
  <c r="G74" i="507" s="1"/>
  <c r="G76" i="497" l="1"/>
  <c r="G79" i="497" s="1"/>
  <c r="G76" i="506"/>
  <c r="G79" i="506" s="1"/>
  <c r="G76" i="503"/>
  <c r="G79" i="503" s="1"/>
  <c r="G76" i="498"/>
  <c r="G79" i="498" s="1"/>
  <c r="G76" i="500"/>
  <c r="G79" i="500" s="1"/>
  <c r="G76" i="514"/>
  <c r="G79" i="514" s="1"/>
  <c r="G76" i="501"/>
  <c r="G79" i="501" s="1"/>
  <c r="G76" i="518"/>
  <c r="G79" i="518" s="1"/>
  <c r="G76" i="517"/>
  <c r="G79" i="517" s="1"/>
  <c r="G76" i="509"/>
  <c r="G79" i="509" s="1"/>
  <c r="G76" i="505"/>
  <c r="G79" i="505" s="1"/>
  <c r="G76" i="511"/>
  <c r="G79" i="511" s="1"/>
  <c r="G76" i="512"/>
  <c r="G79" i="512" s="1"/>
  <c r="G76" i="515"/>
  <c r="G79" i="515" s="1"/>
  <c r="G76" i="502"/>
  <c r="G79" i="502" s="1"/>
  <c r="G76" i="519"/>
  <c r="G79" i="519" s="1"/>
  <c r="G76" i="513"/>
  <c r="G79" i="513" s="1"/>
  <c r="G76" i="507"/>
  <c r="G79" i="507" s="1"/>
  <c r="G387" i="733" l="1"/>
</calcChain>
</file>

<file path=xl/sharedStrings.xml><?xml version="1.0" encoding="utf-8"?>
<sst xmlns="http://schemas.openxmlformats.org/spreadsheetml/2006/main" count="8080" uniqueCount="902">
  <si>
    <t>Descripción</t>
  </si>
  <si>
    <t>U</t>
  </si>
  <si>
    <t>TOTAL</t>
  </si>
  <si>
    <t>Limpieza de Terreno, Desmonte y Demoliciones</t>
  </si>
  <si>
    <t>Demolición de escaleras pedestres</t>
  </si>
  <si>
    <t>u</t>
  </si>
  <si>
    <t>Demolición de solados</t>
  </si>
  <si>
    <t>m2</t>
  </si>
  <si>
    <t>Demolición de paredes y tabiques</t>
  </si>
  <si>
    <t>Desmontaje de chapas</t>
  </si>
  <si>
    <t>Reconstrucción de solado de veredas</t>
  </si>
  <si>
    <t>Colocación de piso de ladrillos de vidrio en veredas</t>
  </si>
  <si>
    <t xml:space="preserve">Restitución de árboles </t>
  </si>
  <si>
    <t xml:space="preserve">Restitución de luminarias </t>
  </si>
  <si>
    <t>Contrapisos y rellenos</t>
  </si>
  <si>
    <t>HC2: Contrapiso de cascotes 1/8:1:4:8 espesor 7cm</t>
  </si>
  <si>
    <t>HC2a: Contrapiso de cascotes 1/8:1:4:8 espesor 1,12 m</t>
  </si>
  <si>
    <t>Mamposterías</t>
  </si>
  <si>
    <t>M1 - Ladrillo hueco e=0,08 (muro constructivo)</t>
  </si>
  <si>
    <t>M2 - Ladrillo hueco portante e=0,12</t>
  </si>
  <si>
    <t>M3 - Ladrillo hueco portante e=0,18</t>
  </si>
  <si>
    <t>M7- Ladrillo común macizo 5/12/24</t>
  </si>
  <si>
    <t>Reparaciones en mampostería existente</t>
  </si>
  <si>
    <t>Gl</t>
  </si>
  <si>
    <t xml:space="preserve">Revoques </t>
  </si>
  <si>
    <t>Revoque grueso y fin a la cal</t>
  </si>
  <si>
    <t>Cemento alisado</t>
  </si>
  <si>
    <t>Reparaciones en revoque existente</t>
  </si>
  <si>
    <t>Reparación de humedad</t>
  </si>
  <si>
    <t>Revestimientos</t>
  </si>
  <si>
    <t>Paneles de Chapa vitrificada, según especificaciones. Incluye estructura, fijaciones y soportes</t>
  </si>
  <si>
    <t>Reposición de azulejos y mayólicas faltantes</t>
  </si>
  <si>
    <t>Cantonera de AºIº pulido semimate incluye retiro y colocación</t>
  </si>
  <si>
    <t>ml</t>
  </si>
  <si>
    <t>Cantonera de AºIº pulido semimate sobre revestimiento existente y nuevo</t>
  </si>
  <si>
    <t>Solados</t>
  </si>
  <si>
    <t>Mosaico granítico pulido a plomo 30x30</t>
  </si>
  <si>
    <t>Solado de prevención baldosa cementicia 30x30 c/tetones IRAM 111102-2</t>
  </si>
  <si>
    <t>Solado guía baldosa cementicia 30x30 de señalización c/ranuras IRAM 111102-2</t>
  </si>
  <si>
    <t>Cemento alisado y rodillado con puente de adherencia</t>
  </si>
  <si>
    <t>Cemento alisado y rodillado con endurecedor no metálico color negro esp:5cm</t>
  </si>
  <si>
    <t>Granito natural en escalera grano grueso flameado pedadas 3cm</t>
  </si>
  <si>
    <t>Pieza de advertencia granito fiamatado en escalera grano grueso fiamatado 1ª y última pedada de cada tramo Ley 962.</t>
  </si>
  <si>
    <t>Granito natural en escalera grano grueso flameado alzadas 2cm</t>
  </si>
  <si>
    <t>Zócalos y solias</t>
  </si>
  <si>
    <t>Zócalo de cemento alisado h:10cm</t>
  </si>
  <si>
    <t>Zócalo de cemento alisado h:40cm c/canaleta de alisado de cemneto ancho 15cm</t>
  </si>
  <si>
    <t>Solia de acero inoxidable entre pisos diferentes.</t>
  </si>
  <si>
    <t>Cielorrasos</t>
  </si>
  <si>
    <t>De placa de roca de yeso simple junta tomada RF60 e: 12,5mm</t>
  </si>
  <si>
    <t>Reparacion por fltraciones</t>
  </si>
  <si>
    <t>Tapas de Inspeccion metálicas</t>
  </si>
  <si>
    <t>Tipo P10</t>
  </si>
  <si>
    <t>Tipo P10a</t>
  </si>
  <si>
    <t>Tipo P11</t>
  </si>
  <si>
    <t>Tipo P11a</t>
  </si>
  <si>
    <t>Tipo P12</t>
  </si>
  <si>
    <t>Puerta de frente de ascensor en AºIº y vidrio laminado</t>
  </si>
  <si>
    <t>Pintura</t>
  </si>
  <si>
    <t xml:space="preserve">Látex acrílico sobre paredes revocadas </t>
  </si>
  <si>
    <t>Látex antihongo sobre cielorrasos de roca de yeso</t>
  </si>
  <si>
    <t>Látex acrílico sobre paredes y cielorrasos de hormigón a la vista</t>
  </si>
  <si>
    <t>Esmalte sintético en locales técnicos h: s/proyecto.</t>
  </si>
  <si>
    <t>Tratamiento protección antigrafiti y repelente al agua y suciedad para H°V° en tabiques y zócalos</t>
  </si>
  <si>
    <t>Antióxido y esmalte sobre elementos metálicos y carpinterías</t>
  </si>
  <si>
    <t>Hammerite gris plata en troneras de acceso</t>
  </si>
  <si>
    <t>Baranda  metálicas, reparación y reposición</t>
  </si>
  <si>
    <t>m</t>
  </si>
  <si>
    <t>Barandas metálicas nuevas</t>
  </si>
  <si>
    <t>Cestos de basura</t>
  </si>
  <si>
    <t>A nivel de vereda (32,27)</t>
  </si>
  <si>
    <t>Demolición de parapetos</t>
  </si>
  <si>
    <t>Desmontaje de barandas patrimoniales (Devolución a SBASE)</t>
  </si>
  <si>
    <t xml:space="preserve">Retiro de árboles a reubicar </t>
  </si>
  <si>
    <t xml:space="preserve">Retiro de luminarias a reubicar </t>
  </si>
  <si>
    <t>A nivel intermedio (+25,75)</t>
  </si>
  <si>
    <t>Desmontaje de sanitarios, grifería e instalaciones</t>
  </si>
  <si>
    <t>gl</t>
  </si>
  <si>
    <t>Retiro de cortina de enrollar</t>
  </si>
  <si>
    <t>Demolición de revestimientos y revoques</t>
  </si>
  <si>
    <t>HC2: Contrapiso de cascotes 1/8:1:4:8 espesor 1,12 m</t>
  </si>
  <si>
    <t>Retiro de cestos</t>
  </si>
  <si>
    <t>un</t>
  </si>
  <si>
    <t>Reparacion por fIltraciones</t>
  </si>
  <si>
    <t>Desmonte de chapas</t>
  </si>
  <si>
    <t>Limpieza de Terreno, Desmonte, Retiro señalética vial, refugios, alumbrado, etc.</t>
  </si>
  <si>
    <t>Demolición de Veredas</t>
  </si>
  <si>
    <t>Demolición de Pavimento (incluido cordones)</t>
  </si>
  <si>
    <t>Demolición de Estructuras de accesos y galerías existentes</t>
  </si>
  <si>
    <t>m3</t>
  </si>
  <si>
    <t>Movimiento de Suelos</t>
  </si>
  <si>
    <t>Excavación a cielo abierto, incluyendo estructura de entibamiento, para galerías y pasillos</t>
  </si>
  <si>
    <t>Excavación en Galería (b&lt;3m)</t>
  </si>
  <si>
    <t>Excavación en Túnel (b&gt;3m)</t>
  </si>
  <si>
    <t>Excavación en Galería (b&lt;3m) bajo estructuras existentes</t>
  </si>
  <si>
    <t>Excavación en Túnel (b&gt;3m) bajo estructuras existentes</t>
  </si>
  <si>
    <t xml:space="preserve">Transporte de Suelo a depósito </t>
  </si>
  <si>
    <t>Relleno de Suelo Compactado</t>
  </si>
  <si>
    <t>Relleno de Hormigón H-8</t>
  </si>
  <si>
    <t>Relleno de Densidad Controlada</t>
  </si>
  <si>
    <t>Revestimiento Primario de excavaciones en túnel o galería con hormigón proyectado incluyendo cerchas metálicas y apuntalamientos</t>
  </si>
  <si>
    <t>Hormigón de Galerías y Pasillos construidos a Cielo Abierto incluiyendo juntas</t>
  </si>
  <si>
    <t>Cubierta de Hormigón Armado con ladrillos de vidrio</t>
  </si>
  <si>
    <t>Hormigón de Revestimiento Definitivo en Galerías (b&lt;3m) incluyendo juntas</t>
  </si>
  <si>
    <t>Hormigón de Revestimiento Definitivo en Túneles (b&gt;3m) incluyendo juntas</t>
  </si>
  <si>
    <t>Hormigón de Revestimiento Definitivo en Galerías (b&lt;3m) en cercanías de estructuras existentes incluyendo juntas</t>
  </si>
  <si>
    <t>Hormigón de Revestimiento Definitivo en Túneles (b&gt;3m) en cercanías de estructuras existentes incluyendo juntas</t>
  </si>
  <si>
    <t>Hormigón de Recalces de estructuras existentes</t>
  </si>
  <si>
    <t xml:space="preserve">Hormigón de Refuerzo estructural </t>
  </si>
  <si>
    <t>Hormigón de Limpieza (esp. mínimo= 0,05 m)</t>
  </si>
  <si>
    <t>Acero ADN 420 para Hormigón Armado</t>
  </si>
  <si>
    <t>t</t>
  </si>
  <si>
    <t>Acero F24 para Estructuras Metálicas</t>
  </si>
  <si>
    <t>Impermeabilización de superficies ejecutadas a cielo abierto con membranas preelaboradas del tipo asfálticas “compuestas”, de 4 mm de espesor (incluyendo protección mecánica)</t>
  </si>
  <si>
    <t>Impermeabilización  de Galerías y Túneles con Membranas Elastoplásticas Proyectadas.</t>
  </si>
  <si>
    <t>Reacondicionamiento de sistema de drenes existentes</t>
  </si>
  <si>
    <t>Rubro</t>
  </si>
  <si>
    <t>SUBSECTOR 31 - AMPLIACIÓN ANDÉN NORTE LÍNEA C</t>
  </si>
  <si>
    <t xml:space="preserve">SUBSECTOR 34 - AMPLIACIÓN ANDÉN SUR LÍNEA C - ESCALERA </t>
  </si>
  <si>
    <t>SUBSECTOR 71-72-73 - NUEVO ASCENSOR Y AMPLIACIÓN SALA DE VENTILACIÓN ANDÉN 9 DE JULIO SUR</t>
  </si>
  <si>
    <t>NO3.10</t>
  </si>
  <si>
    <t xml:space="preserve">SISTEMA DE VENTILACIÓN </t>
  </si>
  <si>
    <t xml:space="preserve">INSTALACIONES SANITARIAS E INCENDIO </t>
  </si>
  <si>
    <t xml:space="preserve">INSTALACIONES ELÉCTRICAS </t>
  </si>
  <si>
    <t>NO3.01</t>
  </si>
  <si>
    <t>NO3.02</t>
  </si>
  <si>
    <t>NO3.03</t>
  </si>
  <si>
    <t>NO3.04</t>
  </si>
  <si>
    <t>NO3.05</t>
  </si>
  <si>
    <t>NO3.06</t>
  </si>
  <si>
    <t>NO3.07</t>
  </si>
  <si>
    <t>NO3.08</t>
  </si>
  <si>
    <t>NO3.09</t>
  </si>
  <si>
    <t>Equipamiento y Servicios para la Dirección de Obra</t>
  </si>
  <si>
    <t>Carteles de obra y señalética provisoria</t>
  </si>
  <si>
    <t>Relevamiento de frentes</t>
  </si>
  <si>
    <t>Ensayos de medición para convergencia y asentamiento</t>
  </si>
  <si>
    <t>Estudio geotécnico en Estaciones y Túneles</t>
  </si>
  <si>
    <t>Ingeniería Ejecutiva Obras civiles y conformes a obra</t>
  </si>
  <si>
    <t>Gestión de Impacto Ambiental (Ley GCBA No 123)</t>
  </si>
  <si>
    <t>Desmovilización de obradores</t>
  </si>
  <si>
    <t>GENERALES DE PROYECTO Y OBRA  -  INGENIERÍA, PROVISIONES Y ESTUDIOS PREVIOS</t>
  </si>
  <si>
    <t>Estructura</t>
  </si>
  <si>
    <t>Pavimentos y Veredas</t>
  </si>
  <si>
    <t>Impermeabilizaciones, Drenes y Pozos de Bombeo de Drenaje</t>
  </si>
  <si>
    <t>Herrería (incluido pintura y galvanizados en caliente s/corresponda)</t>
  </si>
  <si>
    <t>Vidrios</t>
  </si>
  <si>
    <t>Marmolería</t>
  </si>
  <si>
    <t>Varios</t>
  </si>
  <si>
    <t>INSTALACION SANITARIA</t>
  </si>
  <si>
    <t>Distribución de Agua</t>
  </si>
  <si>
    <t>Provisión y colocación de artefactos y griferías</t>
  </si>
  <si>
    <t>INSTALACION DE INCENDIO</t>
  </si>
  <si>
    <t>Ascensores</t>
  </si>
  <si>
    <t>Cloacales</t>
  </si>
  <si>
    <t>Agua</t>
  </si>
  <si>
    <t>Gas</t>
  </si>
  <si>
    <t>Electricidad (EDESUR)</t>
  </si>
  <si>
    <t>Telefonía  y Fibra Óptica</t>
  </si>
  <si>
    <t>Desagues Primarios y Secundarios</t>
  </si>
  <si>
    <t>Distribución de Agua Fría</t>
  </si>
  <si>
    <t>Hidrantes, Matafuegos y sistema de Detección</t>
  </si>
  <si>
    <t>CPP Secundario Ø 110mm. (incl. Acc., anclajes, etc)  en Linea C Andén a Constitución a Sistema Existente</t>
  </si>
  <si>
    <t>CPP Secundario Ø 110mm. (incl. Acc., anclajes, etc)  en Linea C Andén a Retiro a Sistema Existente a PBPC Sarmiento</t>
  </si>
  <si>
    <t>CPP Secundario Ø 110mm. (incl. Acc., anclajes, etc)  en Linea D a Sistema Existente</t>
  </si>
  <si>
    <t>E°H°F° 40 x20cm., con descarga central Ø 102 / 110</t>
  </si>
  <si>
    <t>Reja con bastidor de A°I° de 20x45cm en Gabinete HA1B</t>
  </si>
  <si>
    <t>PPT PP Ø 110mm. ( incl. Sobre pileta mamp. marco y tapa etc.)</t>
  </si>
  <si>
    <t>PPA PP Ø 110mm. ( incl. Sobre pileta mamp. marco y tapa etc.) en Ascensor a instalación existente.</t>
  </si>
  <si>
    <t>CI con ramal a 45° Ø 110mm. (incl. Acc., anclajes, etc)</t>
  </si>
  <si>
    <t xml:space="preserve">CPPPN 10  Ø  20 (incl. Acc., anclajes, etc)  </t>
  </si>
  <si>
    <t xml:space="preserve">Ll.Paso Ø  20 (incl., anclajes, etc)  </t>
  </si>
  <si>
    <t xml:space="preserve">CPPPN 10  Ø  25 (incl. Acc., anclajes, etc)  </t>
  </si>
  <si>
    <t xml:space="preserve">Ll.Paso Ø  25 (incl., anclajes, etc)  </t>
  </si>
  <si>
    <t>CSR Ø 19 bronce pico manguera con acople rápido en Nicho para Incendio H1B1 - Línea C</t>
  </si>
  <si>
    <t>CSR Ø 19 bronce pico manguera con acople rápido en Nicho para Incendio H1B1 - Línea D</t>
  </si>
  <si>
    <t xml:space="preserve">Varios </t>
  </si>
  <si>
    <t>CHN Ø 63 (incl. Acc., anclajes, juntas, etc)  Sector D</t>
  </si>
  <si>
    <t>CHN Ø 100 (incl. Acc., anclajes, juntas, etc)  - Sector D</t>
  </si>
  <si>
    <t>CHN Ø 63 (incl. Acc., anclajes, juntas, etc)  Sector C</t>
  </si>
  <si>
    <t>CHN Ø 100 (incl. Acc., anclajes, juntas, etc)  - Sector C</t>
  </si>
  <si>
    <t>Hidrantes tipo HA1B (Incl. Gabinete completo, Valv. Teatro Ø 45, llave ajuste, manga 25 m., lanza ) - Sector D</t>
  </si>
  <si>
    <t>Matafuegos Triclase ABC de 5 kg - Sector D</t>
  </si>
  <si>
    <t>Matafuegos de CO2 de 3, 5 kg en locales técnicos D</t>
  </si>
  <si>
    <t>Hidrantes tipo HA1B (Incl. Gabinete completo, Valv. Teatro Ø 45, llave ajuste, manga 25 m., lanza ) - Sector C</t>
  </si>
  <si>
    <t>Matafuegos Triclase ABC de 5 kg - Sector C</t>
  </si>
  <si>
    <t>Matafuegos de CO2 de 3, 5 kg en locales técnicos C</t>
  </si>
  <si>
    <t>Canalización y cableado</t>
  </si>
  <si>
    <t>Señaletica y Cartelería</t>
  </si>
  <si>
    <t>Tareas especiales (excl. demol.;exc.;horm.;acero)  por metodología de construcción.</t>
  </si>
  <si>
    <t>Tareas especiales (excl. demol.;exc.;horm.;acero)  por metodología de refuerzo de estructura existente.</t>
  </si>
  <si>
    <t>SUBSECTOR 32-33-36 - AMPLIACIÓN LÍNEA D - CONEXIÓN CON VESTÍBULO NORTE LÍNEA C - NUEVA CÁMARA ELÉCTRICA REUBICADA</t>
  </si>
  <si>
    <t>Obras complementarias y mantenimiento de obradores</t>
  </si>
  <si>
    <t>Personal de dirección y supervisión</t>
  </si>
  <si>
    <t>Vigilancia en obradores</t>
  </si>
  <si>
    <t>Estudios y ensayos en estructuras existentes</t>
  </si>
  <si>
    <t>Carpinterías metálicas (incluído pintura)</t>
  </si>
  <si>
    <t>Instalación de Obradores</t>
  </si>
  <si>
    <t>Construcción en seco</t>
  </si>
  <si>
    <t>Sistema de señalización especial</t>
  </si>
  <si>
    <t>SUBSECTOR 80 Y 35 SALA TÉCNICA EN ESTACIÓN 9 DE JULIO Y ANDÉN EXISTENTE A CONGRESO DE TUCUMÁN LÍNEA D</t>
  </si>
  <si>
    <t>Acondicionamiento de instalaciones y reubicación de equipos</t>
  </si>
  <si>
    <t>Canalizaciones</t>
  </si>
  <si>
    <t>Cables</t>
  </si>
  <si>
    <t>Artefactos</t>
  </si>
  <si>
    <t>Caño de acero galvanizado diametro nominal 2" mas accesorios(conectores, uniones, cuplas, varilla roscada, grampas, riel olmar) para alimentadores a tableros seccionales. marca Daisa o equivalente.</t>
  </si>
  <si>
    <t>Cajas de paso cuadradas de chapa de acero para embutir, para circuitos de tomacorrientes.</t>
  </si>
  <si>
    <t>Cajas rectangulares de chapa de acero para embutir, para bocas de tomacorrientes.</t>
  </si>
  <si>
    <t>Cable Cu 4x10mm2, IRAM 62266 LS0H 1000V, Marca Prysmian, Cimet o equivalente</t>
  </si>
  <si>
    <t>Cable Cu 4x16mm2, IRAM 62266 LS0H 1000V, Marca Prysmian, Cimet o equivalente</t>
  </si>
  <si>
    <t>Cable Cu 3x25/16mm2, IRAM 62266 LS0H 1000V, Marca Prysmian, Cimet o equivalente</t>
  </si>
  <si>
    <t>Cable Cu 3x185/95mm2, IRAM 62266 LS0H 1000V, Marca Prysmian, Cimet o equivalente</t>
  </si>
  <si>
    <t>Cable Cu 3x240/120mm2, IRAM 62266 LS0H 1000V, Marca Prysmian, Cimet o equivalente</t>
  </si>
  <si>
    <t>Cable Cu 1x2,5mm2 color celeste, marrón, negro, rojo y bicolor verde-amarillo para circuitos de iluminación y tomacorrientes, IRAM 62267 LS0H 750V, Marca Prysmian, Cimet o equivalente.</t>
  </si>
  <si>
    <t>Llave de punto. Marca Schneider, Cambre o equivalente.</t>
  </si>
  <si>
    <t xml:space="preserve">Ascensor </t>
  </si>
  <si>
    <t>Cañería de gas Baja Presión  Ø 4" Diag. R.S.Peña entre Suipacha y Esmeralda Vereda norte. (long. 100m)</t>
  </si>
  <si>
    <t>Cañería gas Ø 63 mm. Media Presión  Diag. R.S.Peña entre Suipacha y Esmeralda. (long. 100m)</t>
  </si>
  <si>
    <t>Cañería de gas Baja Presión  Ø 12" Diag. R.S.Peña entre C. Pellegrini y Suipacha vereda norte. (long. 100m)</t>
  </si>
  <si>
    <t>Cañería gas Ø 63 mm. Media Presión  Diag. R.S.Peña entre C.Pellegrini y Suipacha vereda norte. (long. 100m)</t>
  </si>
  <si>
    <t>Cañería de Agua Ø 150  Diag. R.S.Peña entre Suipacha y Esmeralda Vda. Norte (long. 100m)</t>
  </si>
  <si>
    <t>Cañería de Agua Ø 150  Diag. R.S.Peña entre Corrientes y Suipacha Vda. Norte (long. 100m)</t>
  </si>
  <si>
    <t>Cañería cloacal Ø 300  Diag. R.S.Peña entre Suipacha y Esmeralda Vda. Norte. (long. 100m)</t>
  </si>
  <si>
    <t>Cañería cloacal Ø 300  Diag. R.S.Peña entre Corrientes y Suipacha Vda. Norte. (long. 100m)</t>
  </si>
  <si>
    <t>Varios: Tasas y derechos de inspección que pudieran corresponder</t>
  </si>
  <si>
    <t>Reconst. De pavimentos de Hº H-30, esp 0,20m, incl. Base y sub-base</t>
  </si>
  <si>
    <t>Reconstrucción de veredas reglamentarias</t>
  </si>
  <si>
    <t xml:space="preserve">relleno c/ barro cemento </t>
  </si>
  <si>
    <t xml:space="preserve">Corte y retiro de cañería de Baja Presión Ø 12", incluye las obturaciones extremas </t>
  </si>
  <si>
    <t>Excavación en túnel, incluído entibación,etc.</t>
  </si>
  <si>
    <t>Excavación en zanja incluído entibación, conexiones dom.etc.</t>
  </si>
  <si>
    <t>Rotura de veredas y retiro de escombros</t>
  </si>
  <si>
    <t>Rotura de pavimento, base y sub-base y retiro de escombros</t>
  </si>
  <si>
    <t>Cañería de Gas Baja Presión Ø 4"acero API 5L - X42 espesor 9,00mm. colocada, incluye piezas especiales, sifones, conexiones, protección catódica, prueba de neumatica,etc.</t>
  </si>
  <si>
    <t>Reconst. de pavimentos de Hº H-30, esp 0,20m, incl. Base y sub-base</t>
  </si>
  <si>
    <t xml:space="preserve">Relleno c/ barro cemento </t>
  </si>
  <si>
    <t xml:space="preserve">Corte y retiro de cañerías, incluye las obturaciones extremas </t>
  </si>
  <si>
    <t>Excavación en túnel, incluído entibació, etc.</t>
  </si>
  <si>
    <t>Excavación en zanja incluído entibación,etc.</t>
  </si>
  <si>
    <t>Cañería de gas PE SRD 11 de  Ø 63mm. Media Presión,colocada,incluye piezas especiales,conexiones domiciliarias, prueba de neumática,etc.</t>
  </si>
  <si>
    <t>Cañería de Gas Baja Presión Ø 12"acero API 5L - X42 espesor 9,00mm. colocada, incluye piezas especiales, sifones, conexiones, protección catódica, prueba de neumatica,etc.</t>
  </si>
  <si>
    <t>Marco y tapa de boca de registro</t>
  </si>
  <si>
    <t>Excavación en túnel, incluído entibación,depresión de napa,etc.</t>
  </si>
  <si>
    <t>Excavación en zanja incluído entibación, depresión de napa, etc.</t>
  </si>
  <si>
    <t>Cañería agua Fund.Ductil K7 Ø 150 mm  s/ Norma ISO Nº 2531 colocada, incluye piezas espec.,conexiones, válvulas, prueba hidraulica,etc.</t>
  </si>
  <si>
    <t>Acero ADN - 420, colocado,para cámaras y bocas de registro</t>
  </si>
  <si>
    <t>Hº H-21para cámaras y bocas de registro, incluido encofrado y cojinete</t>
  </si>
  <si>
    <t xml:space="preserve">Corte y retiro de cañerías, incluye las obturaciones extremas y modific. de cojinetes existentes  </t>
  </si>
  <si>
    <t>Excavación en zanja incluído entibación, etc.</t>
  </si>
  <si>
    <t>Cañería cloacal PRFV p/desag. clocales Norma AWWA C 950, Ø 300mm, rigidez min. 10000N/m2  colocada, incluye conex.dom. piezas espec., válvulas, prueba hidraulica,etc.</t>
  </si>
  <si>
    <t>DEGLOSE DEL SISTEMA DE VENTILACION ESTACION DIAGONAL NORTE LINEA C</t>
  </si>
  <si>
    <t>DEGLOSE DEL SISTEMA DE VENTILACION ESTACION 9 DE JULIO LINEA D</t>
  </si>
  <si>
    <t xml:space="preserve">Adecuación de acometida en hatial desde la SVF al bajo andén para conectarlos entre sir VAR-E9J-002  (Incluye trabajos de limpieza - demoliciones -etc) </t>
  </si>
  <si>
    <t xml:space="preserve">Adecuaciones civiles en los 2 bajo andenes (Incluye trabajos de limpieza - demoliciones - accesibilidad - arquitectura - instalaciones complemetarias -etc) </t>
  </si>
  <si>
    <t>Cable Cu 3x70/35mm2, IRAM 62266 LS0H 1000V, Marca Prysmian, Cimet o equivalente</t>
  </si>
  <si>
    <t>NO3.12</t>
  </si>
  <si>
    <t xml:space="preserve">Señalética  de línea C </t>
  </si>
  <si>
    <t>Señalética  de línea  D</t>
  </si>
  <si>
    <t>Caja de paso de fundición de aluminio 150x150x100mm y accesorios. Marca Daisa o equivalente.</t>
  </si>
  <si>
    <t>Caja multiple de fundición de aluminio para canalizaciones en salas técnicas. Marca Daisa o equivalente.</t>
  </si>
  <si>
    <t>Caja multiple redonda de fundición de aluminio para bocas de iluminación de salas técnicas. Marca Daisa o equivalente.</t>
  </si>
  <si>
    <t>Caja multiple para bastidor de fundición de aluminio para llaves y tomacorrientes de salas técnicas. Marca Daisa o equivalente.</t>
  </si>
  <si>
    <t>Cable Cu 3x35/16mm2, IRAM 62266 LS0H 1000V, Marca Prysmian, Cimet o equivalente</t>
  </si>
  <si>
    <t>Cable Cu 3x95/50mm2, IRAM 62266 LS0H 1000V, Marca Prysmian, Cimet o equivalente</t>
  </si>
  <si>
    <t>Cable Cu 3x120/70mm2, IRAM 62266 LS0H 1000V, Marca Prysmian, Cimet o equivalente</t>
  </si>
  <si>
    <t>Cable Cu 70mm2, color verde amarillo IRAM 62267 LS0H 1000V, Marca Prysmian, Cimet o equivalente</t>
  </si>
  <si>
    <t>Cable Cu 120mm2, color verde amarillo IRAM 62267 LS0H 1000V, Marca Prysmian, Cimet o equivalente</t>
  </si>
  <si>
    <t>Señalética  Líneas C y D (Ver desglose en planilla aparte de anexo 1 )</t>
  </si>
  <si>
    <t xml:space="preserve">Red de Edesur, instalaciones de MT. </t>
  </si>
  <si>
    <t xml:space="preserve">Red de Edesur, instalaciones de BT. </t>
  </si>
  <si>
    <t>Red de Telefonica</t>
  </si>
  <si>
    <t xml:space="preserve">Red de Telecom </t>
  </si>
  <si>
    <t xml:space="preserve">Red de Impsat </t>
  </si>
  <si>
    <t>Red de Telmex.</t>
  </si>
  <si>
    <t>TGBT 9 de Julio y nuevos Tableros seccionales estación 9 de julio</t>
  </si>
  <si>
    <t>Artefacto LED estanco para locales técnicos. Tipo CoreLine WTC120C 57W max Philips, Osram o marca equivalente. Tipo 3</t>
  </si>
  <si>
    <t>Artefacto señalizador de salida para emergencia autónomo permanente (autonomía de 4hs). Con iluminación LED y letras blancas sobre fondo verde. Tipo GX-12B Gamasonic, atomlux o marca equivalente. Tipo 4</t>
  </si>
  <si>
    <t>Retiro escalera mecánica</t>
  </si>
  <si>
    <t>Demolición de escaleras pedestres y retiro escalera mecánica</t>
  </si>
  <si>
    <t>Caño de acero galvanizado diametro nominal 1" mas accesorios(conectores, uniones, cuplas, varilla roscada, grampas, riel olmar) para circuitos de iluminación y tomacorrientes. marca Daisa o equivalente.</t>
  </si>
  <si>
    <t>Caño de hierro negro para embutir RS22 de diametro nominal 1" más accesorios(conectores, cuplas de unión, grampas y demas) para circuitos de tomacorrientes. Marca Ayan o equivalente.</t>
  </si>
  <si>
    <t>Obras civiles complementarias (adeacuacion bajo anden, incluye cañerias de acero ASTM grado E)</t>
  </si>
  <si>
    <t>Obras civiles complementarias  (adeacuacion bajo anden, incluye cañerias)</t>
  </si>
  <si>
    <t xml:space="preserve"> INTERFERENCIAS (incluye sumas fijas)</t>
  </si>
  <si>
    <t>MANO DE OBRA</t>
  </si>
  <si>
    <t>PRECIOS DE REFERENCIA</t>
  </si>
  <si>
    <t>CATEGORIA</t>
  </si>
  <si>
    <t>SUELDO BASICO</t>
  </si>
  <si>
    <t>HORAS EXTRAS</t>
  </si>
  <si>
    <t>BONIFICACION EXTRAORD REMUNERATIVA</t>
  </si>
  <si>
    <t>SUBTOTAL</t>
  </si>
  <si>
    <t>ASISTENCIA PERFECTA</t>
  </si>
  <si>
    <t>BONIFICACION NO REMUNERATIVA</t>
  </si>
  <si>
    <t>SUELDO BRUTO</t>
  </si>
  <si>
    <t>CARGAS SOCIALES</t>
  </si>
  <si>
    <t>COSTO LABORAL EMPRESARIO MENSUAL</t>
  </si>
  <si>
    <t>COSTO LABORAL EMPRESARIO DIARIO</t>
  </si>
  <si>
    <t>COSTO LABORAL EMPRESARIO HORARIO</t>
  </si>
  <si>
    <t>Decreto 1295/2002 art. 15 inciso a)</t>
  </si>
  <si>
    <t>OFICIAL ESPECIALIZADO</t>
  </si>
  <si>
    <t>OFICIAL</t>
  </si>
  <si>
    <t>MEDIO OFICIAL</t>
  </si>
  <si>
    <t>AYUDANTE</t>
  </si>
  <si>
    <t>SERENO</t>
  </si>
  <si>
    <t>MATERIALES y TRANSPORTE</t>
  </si>
  <si>
    <t>CODIGO DE REFERENCIA</t>
  </si>
  <si>
    <t>DESCRIPCION</t>
  </si>
  <si>
    <t>UNIDAD DE MEDIDA</t>
  </si>
  <si>
    <t>COSTO DE ORIGEN CON PERDIDAS</t>
  </si>
  <si>
    <t>LUGAR DE PROVISION</t>
  </si>
  <si>
    <t>DISTANCIA KMS</t>
  </si>
  <si>
    <t>COSTO FLETE ($Km/u)</t>
  </si>
  <si>
    <t>COSTO UNITARIO (EXCLUSIVO PERDIDAS) ($KM/U)</t>
  </si>
  <si>
    <t>PERDIDAS (%)</t>
  </si>
  <si>
    <t>COSTO UNITARIO (PERDIDAS)</t>
  </si>
  <si>
    <t>COSTO / UNIDAD (Incluido perdidas) ($/U)</t>
  </si>
  <si>
    <t>OBRA</t>
  </si>
  <si>
    <t>Decreto 1295/2002 art. 15 inciso p)</t>
  </si>
  <si>
    <t/>
  </si>
  <si>
    <t>Decreto 1295/2002 art. 15 inciso s)</t>
  </si>
  <si>
    <t>Indec ICC / Capítulo Materiales / 41242-11</t>
  </si>
  <si>
    <t>Indec - IPIB / 2699 37930-1</t>
  </si>
  <si>
    <t>Indec ICC / Capítulo Materiales / 37350-11</t>
  </si>
  <si>
    <t>Indec - IPIB / 2694 37440-1</t>
  </si>
  <si>
    <t>Indec - IPIB / 1410 15320-1</t>
  </si>
  <si>
    <t>Indec ICC / Capítulo Materiales / 37340-11</t>
  </si>
  <si>
    <t>Indec - IPIB / 2422 35110-3</t>
  </si>
  <si>
    <t>Indec ICC / Capítulo Materiales / 41277-41</t>
  </si>
  <si>
    <t>Indec - IPIB / 2720 41532-11</t>
  </si>
  <si>
    <t>Decreto 1295/2002 art. 15 inciso g)</t>
  </si>
  <si>
    <t>Indec ICC / Capítulo Materiales / 46340-31</t>
  </si>
  <si>
    <t>EQUIPOS</t>
  </si>
  <si>
    <t>Fecha</t>
  </si>
  <si>
    <t>Valor</t>
  </si>
  <si>
    <t>Dólar Oficial</t>
  </si>
  <si>
    <t>Combustibles Libres de Impuestos</t>
  </si>
  <si>
    <t>Gasoil</t>
  </si>
  <si>
    <t>Nafta</t>
  </si>
  <si>
    <t>TIPO DE EQUIPO</t>
  </si>
  <si>
    <t>Marca / Modelo</t>
  </si>
  <si>
    <t>Potencia (HP)</t>
  </si>
  <si>
    <t>COSTO ACTUAL (CA)</t>
  </si>
  <si>
    <t>VALOR RESIDUAL (VR)</t>
  </si>
  <si>
    <t>VIDA UTIL (VU)</t>
  </si>
  <si>
    <t>USO ANUAL</t>
  </si>
  <si>
    <t>AMORTIZACION (A)</t>
  </si>
  <si>
    <t>INTERES (I)</t>
  </si>
  <si>
    <t xml:space="preserve">AMORIZACION E INTERESES </t>
  </si>
  <si>
    <t>REPARACION Y REPUESTOS</t>
  </si>
  <si>
    <t>TIPO DE COMBUSTIBLE</t>
  </si>
  <si>
    <t>CONSUMO(…lt-HP/h)</t>
  </si>
  <si>
    <t>COSTO DEL COMBUSTIBLE</t>
  </si>
  <si>
    <t>LUBRICANTES</t>
  </si>
  <si>
    <t>COMBUSTIBLES Y LUBRICANTES</t>
  </si>
  <si>
    <t>Costo horario</t>
  </si>
  <si>
    <t>(HP)</t>
  </si>
  <si>
    <t>h</t>
  </si>
  <si>
    <t>($/h)</t>
  </si>
  <si>
    <t>Decreto 1295/2002 art. 15 inciso j)</t>
  </si>
  <si>
    <t>CAMION VOLCADOR</t>
  </si>
  <si>
    <t>Gas Oil</t>
  </si>
  <si>
    <t>HERRAMIENTAS MENORES</t>
  </si>
  <si>
    <t>MINICARGADORA</t>
  </si>
  <si>
    <t>PICK UP</t>
  </si>
  <si>
    <t>RETRO/CARGADORA</t>
  </si>
  <si>
    <t>VIBROCOMPACTADOR MANUAL</t>
  </si>
  <si>
    <t>GRUPO ELECTROGENO</t>
  </si>
  <si>
    <t>MARTILLO HIDRAULICO</t>
  </si>
  <si>
    <t>ASERRADORA</t>
  </si>
  <si>
    <t>Camión con hidrogrúa</t>
  </si>
  <si>
    <t>Equipo Jackson de bateo</t>
  </si>
  <si>
    <t>Pandrolera</t>
  </si>
  <si>
    <t>Cortadora de rieles a disco</t>
  </si>
  <si>
    <t>Tractor bivial Pauni</t>
  </si>
  <si>
    <t>Lorry  jgo. de 3 unidades</t>
  </si>
  <si>
    <t>Tolvas</t>
  </si>
  <si>
    <t>Zorra de vía</t>
  </si>
  <si>
    <t>COEFICIENTE RESUMEN</t>
  </si>
  <si>
    <t xml:space="preserve">MANO DE OBRA </t>
  </si>
  <si>
    <t>TOTAL ( A )</t>
  </si>
  <si>
    <t>V % x ( 1 ) =</t>
  </si>
  <si>
    <t xml:space="preserve">TOTAL MANO DE OBRA </t>
  </si>
  <si>
    <t>MATERIALES Y/O SUBCONTRATOS</t>
  </si>
  <si>
    <t>TOTAL ( B )</t>
  </si>
  <si>
    <t>TOTAL ( C )</t>
  </si>
  <si>
    <t>COSTO DIRECTO</t>
  </si>
  <si>
    <t>( 3 + 4 + 5 )</t>
  </si>
  <si>
    <t xml:space="preserve">GASTOS GENERALES DE EMPRESA E IND. DE OBRA                                                             </t>
  </si>
  <si>
    <t>W % x ( 6 ) =</t>
  </si>
  <si>
    <t>( 6 + 7 )</t>
  </si>
  <si>
    <t xml:space="preserve">COSTO FINANCIERO                             </t>
  </si>
  <si>
    <t>X % x ( 8 ) =</t>
  </si>
  <si>
    <t>( 8 + 9 )</t>
  </si>
  <si>
    <t xml:space="preserve">BENEFICIO                                                   </t>
  </si>
  <si>
    <t>Y % x ( 10 ) =</t>
  </si>
  <si>
    <t>COSTO TOTAL DEL TRABAJO</t>
  </si>
  <si>
    <t xml:space="preserve">( 10+ 11 ) </t>
  </si>
  <si>
    <t>Z % x ( 12 ) =</t>
  </si>
  <si>
    <t>PRECIO EN MONEDA DE COTIZACION</t>
  </si>
  <si>
    <t>( 12 + 13 )</t>
  </si>
  <si>
    <t>(+)</t>
  </si>
  <si>
    <t xml:space="preserve">SEGÚN LA NORMATIVA VIGENTE </t>
  </si>
  <si>
    <t>A - MANO DE OBRA</t>
  </si>
  <si>
    <t>C - EQUIPOS</t>
  </si>
  <si>
    <t>B - MATERIALES Y/O SUBCONTRATOS</t>
  </si>
  <si>
    <t xml:space="preserve">RUBRO : </t>
  </si>
  <si>
    <t>UNIDAD</t>
  </si>
  <si>
    <t xml:space="preserve">DENOMINACION : </t>
  </si>
  <si>
    <t>ITEM:              N°</t>
  </si>
  <si>
    <t>COD.</t>
  </si>
  <si>
    <t>CANTIDAD</t>
  </si>
  <si>
    <t>Nº HORAS</t>
  </si>
  <si>
    <t xml:space="preserve">PRECIO </t>
  </si>
  <si>
    <t>PRECIO</t>
  </si>
  <si>
    <t>UNITARIO</t>
  </si>
  <si>
    <t xml:space="preserve">OFERTA </t>
  </si>
  <si>
    <t>OFERTA</t>
  </si>
  <si>
    <t>(A)</t>
  </si>
  <si>
    <t>(B)</t>
  </si>
  <si>
    <t>(C)</t>
  </si>
  <si>
    <t>(D) = (A) x (B) x (D)</t>
  </si>
  <si>
    <t>H</t>
  </si>
  <si>
    <t xml:space="preserve">               TOTAL   A</t>
  </si>
  <si>
    <t>CUANTÍA</t>
  </si>
  <si>
    <t xml:space="preserve">               TOTAL   B</t>
  </si>
  <si>
    <t>HORA</t>
  </si>
  <si>
    <t xml:space="preserve">               TOTAL   C</t>
  </si>
  <si>
    <t>NO3.02.1.1</t>
  </si>
  <si>
    <t>Indec - IPIB / 2520 36320-1</t>
  </si>
  <si>
    <t>NO3.02.1.4</t>
  </si>
  <si>
    <t>NO3.02.1.5</t>
  </si>
  <si>
    <t>NO3.02.1.6</t>
  </si>
  <si>
    <t>NO3.02.1.7</t>
  </si>
  <si>
    <t>NO3.02.2.6</t>
  </si>
  <si>
    <t>NO3.02.2.9</t>
  </si>
  <si>
    <t>NO3.02.2.10</t>
  </si>
  <si>
    <t>NO3.02.3.9</t>
  </si>
  <si>
    <t>NO3.02.3.10</t>
  </si>
  <si>
    <t>NO3.02.3.11</t>
  </si>
  <si>
    <t>NO3.02.4.2</t>
  </si>
  <si>
    <t>NO3.02.4.3</t>
  </si>
  <si>
    <t>NO3.02.6.1</t>
  </si>
  <si>
    <t>NO3.02.7.3</t>
  </si>
  <si>
    <t>NO3.02.7.5</t>
  </si>
  <si>
    <t>NO3.02.8.1</t>
  </si>
  <si>
    <t>NO3.02.8.2</t>
  </si>
  <si>
    <t>NO3.02.8.3</t>
  </si>
  <si>
    <t>NO3.02.8.4</t>
  </si>
  <si>
    <t>NO3.02.9.2</t>
  </si>
  <si>
    <t>NO3.02.9.3</t>
  </si>
  <si>
    <t>NO3.02.9.4</t>
  </si>
  <si>
    <t>NO3.02.10.1</t>
  </si>
  <si>
    <t>NO3.02.10.2</t>
  </si>
  <si>
    <t>NO3.02.10.3</t>
  </si>
  <si>
    <t>NO3.02.11.2</t>
  </si>
  <si>
    <t>NO3.02.11.3</t>
  </si>
  <si>
    <t>NO3.02.14.1</t>
  </si>
  <si>
    <t>NO3.02.14.3</t>
  </si>
  <si>
    <t>NO3.02.14.5</t>
  </si>
  <si>
    <t>NO3.03.1.1</t>
  </si>
  <si>
    <t>NO3.03.1.2</t>
  </si>
  <si>
    <t>NO3.03.1.4</t>
  </si>
  <si>
    <t>NO3.03.1.6</t>
  </si>
  <si>
    <t>NO3.03.1.7</t>
  </si>
  <si>
    <t>NO3.03.1.13</t>
  </si>
  <si>
    <t>NO3.03.1.14</t>
  </si>
  <si>
    <t>NO3.03.1.15</t>
  </si>
  <si>
    <t>NO3.03.1.16</t>
  </si>
  <si>
    <t>NO3.03.2.6</t>
  </si>
  <si>
    <t>NO3.03.2.7</t>
  </si>
  <si>
    <t>NO3.03.2.9</t>
  </si>
  <si>
    <t>NO3.03.2.10</t>
  </si>
  <si>
    <t>NO3.03.3.1</t>
  </si>
  <si>
    <t>NO3.03.3.2</t>
  </si>
  <si>
    <t>NO3.03.3.8</t>
  </si>
  <si>
    <t>NO3.03.3.9</t>
  </si>
  <si>
    <t>NO3.03.3.10</t>
  </si>
  <si>
    <t>NO3.03.4.1</t>
  </si>
  <si>
    <t>NO3.03.5.1</t>
  </si>
  <si>
    <t>NO3.03.5.2</t>
  </si>
  <si>
    <t>NO3.03.5.3</t>
  </si>
  <si>
    <t>NO3.03.5.4</t>
  </si>
  <si>
    <t>NO3.03.6.1</t>
  </si>
  <si>
    <t>NO3.03.7.1</t>
  </si>
  <si>
    <t>NO3.03.7.3</t>
  </si>
  <si>
    <t>NO3.03.8.1</t>
  </si>
  <si>
    <t>NO3.03.8.2</t>
  </si>
  <si>
    <t>NO3.03.8.3</t>
  </si>
  <si>
    <t>NO3.03.8.4</t>
  </si>
  <si>
    <t>NO3.03.9.2</t>
  </si>
  <si>
    <t>NO3.03.9.3</t>
  </si>
  <si>
    <t>NO3.03.10.1</t>
  </si>
  <si>
    <t>NO3.03.10.2</t>
  </si>
  <si>
    <t>NO3.03.10.3</t>
  </si>
  <si>
    <t>NO3.03.11.2</t>
  </si>
  <si>
    <t>NO3.03.11.3</t>
  </si>
  <si>
    <t>NO3.03.12.1</t>
  </si>
  <si>
    <t>NO3.03.12.3</t>
  </si>
  <si>
    <t>NO3.03.13.5</t>
  </si>
  <si>
    <t>NO3.03.14.1</t>
  </si>
  <si>
    <t>NO3.03.14.2</t>
  </si>
  <si>
    <t>NO3.03.14.3</t>
  </si>
  <si>
    <t>NO3.03.14.6</t>
  </si>
  <si>
    <t>NO3.03.15.3</t>
  </si>
  <si>
    <t>NO3.04.1.1</t>
  </si>
  <si>
    <t>NO3.04.1.2</t>
  </si>
  <si>
    <t>NO3.04.1.3</t>
  </si>
  <si>
    <t>NO3.04.1.4</t>
  </si>
  <si>
    <t>NO3.04.1.6</t>
  </si>
  <si>
    <t>NO3.04.1.7</t>
  </si>
  <si>
    <t>NO3.04.1.8</t>
  </si>
  <si>
    <t>NO3.04.2.3</t>
  </si>
  <si>
    <t>NO3.04.2.5</t>
  </si>
  <si>
    <t>NO3.04.2.6</t>
  </si>
  <si>
    <t>NO3.04.2.7</t>
  </si>
  <si>
    <t>NO3.04.2.9</t>
  </si>
  <si>
    <t>NO3.04.2.10</t>
  </si>
  <si>
    <t>NO3.04.3.1</t>
  </si>
  <si>
    <t>NO3.04.3.4</t>
  </si>
  <si>
    <t>NO3.04.3.9</t>
  </si>
  <si>
    <t>NO3.04.3.10</t>
  </si>
  <si>
    <t>NO3.04.3.11</t>
  </si>
  <si>
    <t>NO3.04.4.1</t>
  </si>
  <si>
    <t>NO3.04.4.2</t>
  </si>
  <si>
    <t>NO3.04.5.1</t>
  </si>
  <si>
    <t>NO3.04.5.4</t>
  </si>
  <si>
    <t>NO3.04.6.1</t>
  </si>
  <si>
    <t>NO3.04.7.1</t>
  </si>
  <si>
    <t>NO3.04.8.1</t>
  </si>
  <si>
    <t>NO3.04.8.2</t>
  </si>
  <si>
    <t>NO3.04.8.3</t>
  </si>
  <si>
    <t>NO3.04.8.4</t>
  </si>
  <si>
    <t>NO3.04.9.2</t>
  </si>
  <si>
    <t>NO3.04.9.3</t>
  </si>
  <si>
    <t>NO3.04.9.4</t>
  </si>
  <si>
    <t>NO3.04.10.1</t>
  </si>
  <si>
    <t>NO3.04.10.2</t>
  </si>
  <si>
    <t>NO3.04.10.3</t>
  </si>
  <si>
    <t>NO3.04.10.6</t>
  </si>
  <si>
    <t>NO3.04.10.7</t>
  </si>
  <si>
    <t>NO3.04.10.8</t>
  </si>
  <si>
    <t>NO3.04.11.2</t>
  </si>
  <si>
    <t>NO3.04.11.3</t>
  </si>
  <si>
    <t>NO3.04.12.1</t>
  </si>
  <si>
    <t>NO3.04.12.2</t>
  </si>
  <si>
    <t>NO3.04.12.3</t>
  </si>
  <si>
    <t>NO3.04.14.2</t>
  </si>
  <si>
    <t>NO3.04.14.3</t>
  </si>
  <si>
    <t>NO3.04.14.5</t>
  </si>
  <si>
    <t>NO3.04.14.6</t>
  </si>
  <si>
    <t>NO3.04.15.2</t>
  </si>
  <si>
    <t>NO3.04.15.3</t>
  </si>
  <si>
    <t>NO3.05.1.1</t>
  </si>
  <si>
    <t>NO3.05.1.4</t>
  </si>
  <si>
    <t>NO3.05.2.5</t>
  </si>
  <si>
    <t>NO3.05.2.6</t>
  </si>
  <si>
    <t>NO3.05.2.7</t>
  </si>
  <si>
    <t>NO3.05.2.9</t>
  </si>
  <si>
    <t>NO3.05.3.1</t>
  </si>
  <si>
    <t>NO3.05.3.3</t>
  </si>
  <si>
    <t>NO3.05.3.4</t>
  </si>
  <si>
    <t>NO3.05.3.6</t>
  </si>
  <si>
    <t>NO3.05.3.8</t>
  </si>
  <si>
    <t>NO3.05.3.9</t>
  </si>
  <si>
    <t>NO3.05.3.10</t>
  </si>
  <si>
    <t>NO3.05.4.1</t>
  </si>
  <si>
    <t>NO3.05.4.2</t>
  </si>
  <si>
    <t>NO3.05.4.3</t>
  </si>
  <si>
    <t>NO3.05.5.4</t>
  </si>
  <si>
    <t>NO3.05.6.1</t>
  </si>
  <si>
    <t>NO3.05.7.2</t>
  </si>
  <si>
    <t>NO3.05.8.1</t>
  </si>
  <si>
    <t>NO3.05.10.5</t>
  </si>
  <si>
    <t>NO3.05.11.1</t>
  </si>
  <si>
    <t>NO3.05.13.2</t>
  </si>
  <si>
    <t>NO3.05.13.6</t>
  </si>
  <si>
    <t>NO3.05.14.1</t>
  </si>
  <si>
    <t>NO3.05.14.3</t>
  </si>
  <si>
    <t>NO3.05.14.4</t>
  </si>
  <si>
    <t>NO3.05.14.5</t>
  </si>
  <si>
    <t>NO3.05.14.6</t>
  </si>
  <si>
    <t>NO3.05.14.7</t>
  </si>
  <si>
    <t>NO3.06.1.4</t>
  </si>
  <si>
    <t>NO3.06.1.15</t>
  </si>
  <si>
    <t>NO3.06.2.4</t>
  </si>
  <si>
    <t>NO3.06.2.6</t>
  </si>
  <si>
    <t>NO3.06.2.7</t>
  </si>
  <si>
    <t>NO3.06.2.8</t>
  </si>
  <si>
    <t>NO3.06.3.8</t>
  </si>
  <si>
    <t>NO3.06.3.9</t>
  </si>
  <si>
    <t>NO3.06.3.10</t>
  </si>
  <si>
    <t>NO3.06.3.11</t>
  </si>
  <si>
    <t>NO3.06.3.12</t>
  </si>
  <si>
    <t>NO3.06.3.13</t>
  </si>
  <si>
    <t>NO3.06.4.1</t>
  </si>
  <si>
    <t>NO3.06.4.3</t>
  </si>
  <si>
    <t>NO3.06.5.4</t>
  </si>
  <si>
    <t>NO3.06.6.1</t>
  </si>
  <si>
    <t>NO3.06.7.4</t>
  </si>
  <si>
    <t>NO3.06.8.1</t>
  </si>
  <si>
    <t>NO3.06.8.2</t>
  </si>
  <si>
    <t>NO3.06.8.3</t>
  </si>
  <si>
    <t>NO3.06.8.4</t>
  </si>
  <si>
    <t>NO3.06.9.2</t>
  </si>
  <si>
    <t>NO3.06.9.3</t>
  </si>
  <si>
    <t>NO3.06.9.4</t>
  </si>
  <si>
    <t>NO3.06.10.1</t>
  </si>
  <si>
    <t>NO3.06.10.2</t>
  </si>
  <si>
    <t>NO3.06.10.3</t>
  </si>
  <si>
    <t>NO3.06.10.4</t>
  </si>
  <si>
    <t>NO3.06.10.5</t>
  </si>
  <si>
    <t>NO3.06.11.1</t>
  </si>
  <si>
    <t>NO3.06.11.2</t>
  </si>
  <si>
    <t>NO3.06.12.2</t>
  </si>
  <si>
    <t>NO3.06.12.3</t>
  </si>
  <si>
    <t>NO3.06.13.1</t>
  </si>
  <si>
    <t>NO3.06.13.3</t>
  </si>
  <si>
    <t>NO3.06.13.4</t>
  </si>
  <si>
    <t>NO3.06.14.3</t>
  </si>
  <si>
    <t>NO3.06.14.4</t>
  </si>
  <si>
    <t>NO3.06.14.6</t>
  </si>
  <si>
    <t>NO3.06.15.2</t>
  </si>
  <si>
    <t>NO3.07.1.1.1</t>
  </si>
  <si>
    <t>NO3.07.2.1.1</t>
  </si>
  <si>
    <t>NO3.07.2.1.2</t>
  </si>
  <si>
    <t>NO3.07.2.1.3</t>
  </si>
  <si>
    <t>NO3.08.1.1.1</t>
  </si>
  <si>
    <t>NO3.08.1.1.2</t>
  </si>
  <si>
    <t>NO3.08.1.1.3</t>
  </si>
  <si>
    <t>NO3.08.1.1.4</t>
  </si>
  <si>
    <t>NO3.08.1.1.5</t>
  </si>
  <si>
    <t>NO3.08.1.1.6</t>
  </si>
  <si>
    <t>NO3.08.1.1.7</t>
  </si>
  <si>
    <t>NO3.08.1.1.8</t>
  </si>
  <si>
    <t>NO3.08.1.1.9</t>
  </si>
  <si>
    <t>NO3.08.1.2.1</t>
  </si>
  <si>
    <t>NO3.08.1.2.2</t>
  </si>
  <si>
    <t>NO3.08.1.2.3</t>
  </si>
  <si>
    <t>NO3.08.1.2.4</t>
  </si>
  <si>
    <t>NO3.08.1.2.5</t>
  </si>
  <si>
    <t>NO3.08.2.1.1</t>
  </si>
  <si>
    <t>NO3.08.2.1.2</t>
  </si>
  <si>
    <t>NO3.08.2.1.3</t>
  </si>
  <si>
    <t>NO3.08.2.1.4</t>
  </si>
  <si>
    <t>NO3.08.2.1.5</t>
  </si>
  <si>
    <t>NO3.08.2.1.6</t>
  </si>
  <si>
    <t>NO3.08.2.2.1</t>
  </si>
  <si>
    <t>NO3.08.2.2.2</t>
  </si>
  <si>
    <t>NO3.08.2.2.3</t>
  </si>
  <si>
    <t>NO3.08.2.2.4</t>
  </si>
  <si>
    <t>NO3.08.2.2.5</t>
  </si>
  <si>
    <t>NO3.08.2.2.6</t>
  </si>
  <si>
    <t>NO3.08.2.2.7</t>
  </si>
  <si>
    <t>NO3.08.2.2.8</t>
  </si>
  <si>
    <t>NO3.08.2.2.10</t>
  </si>
  <si>
    <t>NO3.08.2.2.11</t>
  </si>
  <si>
    <t>NO3.08.2.2.12</t>
  </si>
  <si>
    <t>NO3.09.1.1</t>
  </si>
  <si>
    <t>NO3.09.1.2</t>
  </si>
  <si>
    <t>NO3.09.1.3</t>
  </si>
  <si>
    <t>NO3.09.1.4</t>
  </si>
  <si>
    <t>NO3.09.2.1</t>
  </si>
  <si>
    <t>NO3.09.2.2</t>
  </si>
  <si>
    <t>NO3.09.2.3</t>
  </si>
  <si>
    <t>NO3.09.2.4</t>
  </si>
  <si>
    <t>NO3.09.2.5</t>
  </si>
  <si>
    <t>NO3.09.2.6</t>
  </si>
  <si>
    <t>NO3.09.2.7</t>
  </si>
  <si>
    <t>NO3.09.2.8</t>
  </si>
  <si>
    <t>NO3.09.2.9</t>
  </si>
  <si>
    <t>NO3.09.2.10</t>
  </si>
  <si>
    <t>NO3.09.2.11</t>
  </si>
  <si>
    <t>NO3.09.2.12</t>
  </si>
  <si>
    <t>NO3.09.3.1</t>
  </si>
  <si>
    <t>NO3.09.3.2</t>
  </si>
  <si>
    <t>NO3.09.3.3</t>
  </si>
  <si>
    <t>NO3.09.3.4</t>
  </si>
  <si>
    <t>NO3.09.3.5</t>
  </si>
  <si>
    <t>NO3.09.3.6</t>
  </si>
  <si>
    <t>NO3.09.3.7</t>
  </si>
  <si>
    <t>NO3.09.3.8</t>
  </si>
  <si>
    <t>NO3.09.4.1</t>
  </si>
  <si>
    <t>NO3.09.4.2</t>
  </si>
  <si>
    <t>NO3.09.4.3</t>
  </si>
  <si>
    <t>NO3.09.4.4</t>
  </si>
  <si>
    <t>NO3.09.4.5</t>
  </si>
  <si>
    <t>NO3.09.5.1</t>
  </si>
  <si>
    <t>NO3.09.5.2</t>
  </si>
  <si>
    <t>NO3.09.5.3</t>
  </si>
  <si>
    <t>NO3.09.5.4</t>
  </si>
  <si>
    <t>NO3.09.5.5</t>
  </si>
  <si>
    <t>NO3.09.5.6</t>
  </si>
  <si>
    <t>NO3.09.5.7</t>
  </si>
  <si>
    <t>NO3.09.5.8</t>
  </si>
  <si>
    <t>NO3.09.5.9</t>
  </si>
  <si>
    <t>NO3.09.5.10</t>
  </si>
  <si>
    <t>NO3.09.5.11</t>
  </si>
  <si>
    <t>NO3.09.5.12</t>
  </si>
  <si>
    <t>NO3.09.5.13</t>
  </si>
  <si>
    <t>NO3.09.5.14</t>
  </si>
  <si>
    <t>NO3.09.6.1</t>
  </si>
  <si>
    <t>NO3.09.6.2</t>
  </si>
  <si>
    <t>NO3.09.6.3</t>
  </si>
  <si>
    <t>NO3.09.6.4</t>
  </si>
  <si>
    <t>NO3.09.6.5</t>
  </si>
  <si>
    <t>NO3.09.6.6</t>
  </si>
  <si>
    <t>NO3.09.6.7</t>
  </si>
  <si>
    <t>NO3.10.1.1</t>
  </si>
  <si>
    <t>NO3.11.1.1</t>
  </si>
  <si>
    <t>NO3.11.1.2</t>
  </si>
  <si>
    <t>NO3.12.4.1</t>
  </si>
  <si>
    <t>NO3.12.1.1.1</t>
  </si>
  <si>
    <t>NO3.12.1.1.2</t>
  </si>
  <si>
    <t>NO3.12.1.1.3</t>
  </si>
  <si>
    <t>NO3.12.1.1.4</t>
  </si>
  <si>
    <t>NO3.12.1.1.5</t>
  </si>
  <si>
    <t>NO3.12.1.1.6</t>
  </si>
  <si>
    <t>NO3.12.1.1.7</t>
  </si>
  <si>
    <t>NO3.12.1.1.8</t>
  </si>
  <si>
    <t>NO3.12.1.1.9</t>
  </si>
  <si>
    <t>NO3.12.1.1.10</t>
  </si>
  <si>
    <t>NO3.12.1.1.11</t>
  </si>
  <si>
    <t>NO3.12.1.1.13</t>
  </si>
  <si>
    <t>NO3.12.2.1.1</t>
  </si>
  <si>
    <t>NO3.12.2.1.3</t>
  </si>
  <si>
    <t>NO3.12.2.1.4</t>
  </si>
  <si>
    <t>NO3.12.2.1.7</t>
  </si>
  <si>
    <t>NO3.12.2.1.8</t>
  </si>
  <si>
    <t>NO3.12.2.1.9</t>
  </si>
  <si>
    <t>NO3.12.2.1.11</t>
  </si>
  <si>
    <t>NO3.12.3.2.1</t>
  </si>
  <si>
    <t>NO3.12.3.2.3</t>
  </si>
  <si>
    <t>NO3.12.3.2.4</t>
  </si>
  <si>
    <t>NO3.12.3.2.6</t>
  </si>
  <si>
    <t>NO3.12.3.2.7</t>
  </si>
  <si>
    <t>NO3.12.3.2.8</t>
  </si>
  <si>
    <t>NO3.12.3.2.10</t>
  </si>
  <si>
    <t>NO3.08.1.3.1</t>
  </si>
  <si>
    <t>NO3.08.1.3.2</t>
  </si>
  <si>
    <t>NO3.08.1.3.3</t>
  </si>
  <si>
    <t>Auscultación</t>
  </si>
  <si>
    <t>Nuevos tableros seccionales Estación Diagonal Norte</t>
  </si>
  <si>
    <t>Retiro y guarda de escalera mecánica y demolición de caja de hormigón</t>
  </si>
  <si>
    <t>Restitución de luminarias señalética vial, etc y todo otro elemento que ocupara la vía pública</t>
  </si>
  <si>
    <t>Restitución de luminarias, señalética vial, etc y todo otro elemento que ocupara la vía pública</t>
  </si>
  <si>
    <t>Restitución de luminarias, señalética vial, etc y todo elemento que ocupara la vía pública</t>
  </si>
  <si>
    <t>Sistema de Deteccción.(solo aplica todas las canalizaciones necesarias embevidas en la obra civil)</t>
  </si>
  <si>
    <t>Interruptores termomagnéticos de caja moldeada con bloque diferencial ajustable para salidas en TGBT Diagonal Norte a nuevos tableros seccionales en estacion Diagonal Norte.</t>
  </si>
  <si>
    <t>Remoción y resguardo de equipos en actual Centro de Potencia 9 de Julio: Celdas de MT, Transformador, tableros.</t>
  </si>
  <si>
    <t>Bandeja portacables fondo perforado de acero galvanizada en caliente de 450mm de ancho y espesor de 1,6mm para alimentadores a tableros seccionales. Marca Casiba, Samet o equivalente.</t>
  </si>
  <si>
    <t>Bandeja portacables fondo perforado de acero galvanizada en caliente de 200mm de ancho y espesor de 1,6mm para corrientes débiles. Marca Casiba, Samet o equivalente.</t>
  </si>
  <si>
    <t>Bandeja portacables fondo perforado de acero galvanizada en caliente de 150mm de ancho y espesor de 1,6mm para corrientes débiles. Marca Casiba, Samet o equivalente. Para reemplazar bandejas existentes en estaciones 9 de Julio y Diagonal Norte.</t>
  </si>
  <si>
    <t>Bandeja portacables fondo perforado de acero galvanizada en caliente de 200mm de ancho y espesor de 1,6mm para corrientes débiles. Marca Casiba, Samet o equivalente.Para reemplazar bandejas existentes en estaciones 9 de Julio y Diagonal Norte.</t>
  </si>
  <si>
    <t>Bandeja portacables fondo perforado de acero galvanizada en caliente de 300mm de ancho y espesor de 1,6mm para corrientes débiles. Marca Casiba, Samet o equivalente.Para reemplazar bandejas existentes en estaciones 9 de Julio y Diagonal Norte.</t>
  </si>
  <si>
    <t>Bandeja portacables de plástico reforzado PRFV fabricadas bajo estándares NEMA y UL, de 450mm, tipo Escaglass CME o equivalente. Para cruce de cables entre andenes por calota de túnel. Incluye accesorios y elementos de fijación.</t>
  </si>
  <si>
    <t>Varillas roscadas para bandeja portacables, con sus respectivos elementos de sujeción. Marca Samet o equivalente.</t>
  </si>
  <si>
    <t>Caños de PVC de 110mm de diametro para canalizaciones por conducto bajo vias en estación 9 de Julio.</t>
  </si>
  <si>
    <t>Caños de PVC de 160mm de diametro para canalizaciones por conducto bajo vias en estación 9 de Julio.</t>
  </si>
  <si>
    <t>NO3.09.2.13</t>
  </si>
  <si>
    <t>NO3.09.2.14</t>
  </si>
  <si>
    <t>NO3.09.2.15</t>
  </si>
  <si>
    <t>NO3.09.2.16</t>
  </si>
  <si>
    <t>NO3.09.2.17</t>
  </si>
  <si>
    <t>NO3.09.2.18</t>
  </si>
  <si>
    <t>NO3.09.3.9</t>
  </si>
  <si>
    <t>NO3.09.3.10</t>
  </si>
  <si>
    <t>NO3.09.3.11</t>
  </si>
  <si>
    <t>NO3.09.3.12</t>
  </si>
  <si>
    <t>NO3.09.3.13</t>
  </si>
  <si>
    <t>NO3.09.3.14</t>
  </si>
  <si>
    <t>Cable Cu 3x35/16mm2, IRAM 62266 LS0H 1000V, Marca Prysmian, Cimet o equivalente. Para alimentadores desde nuevo TGBT 9DJ hasta barra esencial de tableros seccionales nuevos y existentes en estación 9 de Julio.</t>
  </si>
  <si>
    <t>Cable Cu 4x10mm2, IRAM 62266 LS0H 1000V, Marca Prysmian, Cimet o equivalente. Para alimentadores de barra esencial de nuevos tableros seccionales en estación Diagonal Norte.</t>
  </si>
  <si>
    <t xml:space="preserve">Cables IRAM 62266 LS0H 1000V para alimentación de todos los tableros seccionales existentes de la estación 9 de Julio desde el nuevo TGBT 9 de Julio (TGBTD) en local disponible nivel +19.05 del Edificio Acceso Sarmiento hasta los tableros seccionales existentes en estación 9 de Julio(*).
Consumos aproximados de barra no esenciales de tableros seccionales y distancia al nuevo TGBTD:  
.-TABLERO SECCIONAL ANDÉN NORTE: 17 kVA; L= 210m
.-TABLERO SECCIONAL ANDEN SUR: 17 kVA; L= 220m
.-TABLERO SECCIONAL ESCALERA MECÁNICA: 15 kVA; L= 240m
.-TABLERO SECCIONAL SALA TÉCNICA: 30 kVA; L=250m
.-TABLERO SECCIONAL AIRE ACONDICIONADO SEÑALES: 15 kVA; L=260m
.-CAJA DE ACOMETIDA BOMBA DE ACHIQUE: 5kVA; L=315
.-CAJA DE ACOMETIDA TOMACORRIENTES A TRIBUNALES: 10 kVA; L=280
.-CAJA DE ACOMETIDA TOMACORRIENTES SURESTE A CATEDRAL: 10kVA; L= 260m
Consumos aproximados de barra esenciales de tableros seccionales y distancia al nuevo TGBTD:  
.-TABLERO SECCIONAL ANDÉN NORTE: 3 kVA; L= 210m
.-TABLERO SECCIONAL ANDEN SUR: 3 kVA; L= 220m
.-CAJA DE ACOMETIDA ILUMINACIÓN SUROESTE A TRIBUNALES: 10 kVA; L=290m
.-CAJA DE ACOMETIDA TOMACORRIENTES SUROESTE A CATEDRAL: 10kVA; L= 290m
.-CAJA DE ACOMETIDA ILUMINACIÓN SURESTE A CATEDRAL: 10 kVA; L= 260m
                                                 </t>
  </si>
  <si>
    <t>NO3.09.5.16</t>
  </si>
  <si>
    <t>NO3.09.5.17</t>
  </si>
  <si>
    <t>Cables IRAM 62266 LS0H 1000V para alimentación de la barra de esenciales del nuevo TGBT 9 de Julio (TGBTD) en local disponible nivel +19.05 del Edificio Acceso Sarmiento desde el medidor eléctrico correspondiente. Longitud física aproximada 200m.(*)</t>
  </si>
  <si>
    <t>NO3.09.5.18</t>
  </si>
  <si>
    <t>Empalme de MT para cerrar anillo de MT de Línea D al remover equipos en Centro de Potencia 9 de Julio</t>
  </si>
  <si>
    <t>Tomacorrientes 3P+T 32A. Marca Steck, Schneider Electric o equivalente.</t>
  </si>
  <si>
    <t>Tomacorrientes 2P+T 20A. Marca Cambre, Schneider Electric o equivalente.</t>
  </si>
  <si>
    <t>Banco de baterías y rectificador para nuevo centro de potencia 9 de Julio.</t>
  </si>
  <si>
    <t>NO3.04.1.9</t>
  </si>
  <si>
    <t>NO3.09.5.15</t>
  </si>
  <si>
    <t>NO3.09.10.1</t>
  </si>
  <si>
    <t>NO3.09.9.1</t>
  </si>
  <si>
    <t>NO3.09.9.2</t>
  </si>
  <si>
    <t>NO3.09.9.3</t>
  </si>
  <si>
    <t>NO3.09.9.4</t>
  </si>
  <si>
    <t>NO3.09.9.5</t>
  </si>
  <si>
    <t>NO3.09.8.2</t>
  </si>
  <si>
    <t>NO3.09.8.1</t>
  </si>
  <si>
    <t>NO3.09.7.2</t>
  </si>
  <si>
    <t>NO3.09.7.1</t>
  </si>
  <si>
    <t>NO3.03.9.4</t>
  </si>
  <si>
    <t>NO3.05.2.3</t>
  </si>
  <si>
    <t>NO3.01.1</t>
  </si>
  <si>
    <t>NO3.01.2</t>
  </si>
  <si>
    <t>NO3.01.3</t>
  </si>
  <si>
    <t>NO3.01.4</t>
  </si>
  <si>
    <t>NO3.01.5</t>
  </si>
  <si>
    <t>NO3.01.6</t>
  </si>
  <si>
    <t>NO3.01.7</t>
  </si>
  <si>
    <t>NO3.01.8</t>
  </si>
  <si>
    <t>NO3.01.9</t>
  </si>
  <si>
    <t>NO3.01.10</t>
  </si>
  <si>
    <t>NO3.01.11</t>
  </si>
  <si>
    <t>NO3.01.12</t>
  </si>
  <si>
    <t>NO3.01.13</t>
  </si>
  <si>
    <t>Adecuación menor en los bajo andenes existentes- -&gt; Incluye las cañerías de mando y retornó en una longitud de 440ml de Ø 4 pulgadas de diámetro b, SCH40</t>
  </si>
  <si>
    <t>1_Adecuaciones Civiles en la sala de ventilación para la correcta instalación electromecánica,                 2_Adecuación menor en los bajo andenes existentes- -&gt; Incluye las cañerías de mando y retorno</t>
  </si>
  <si>
    <t>Tablero seccional Iluminación Anden Norte Linea C "TS-IANC"(Int. termomagnético ppal 25A 4P 10kA). Alimentado desde el TGBT Diagonal Norte.</t>
  </si>
  <si>
    <t>Tablero seccional Iluminación conexión Sarmiento  "TS-ICS"(Int. termomagnético ppal 32A 4P 10kA). Alimentado desde el TGBT Diagonal Norte.</t>
  </si>
  <si>
    <t>Tablero seccional Iluminación Anden Sur Linea C "TS-IASC"(Int. termomagnético ppal 25A 4P 10kA). Alimentado desde el TGBT Diagonal Norte.</t>
  </si>
  <si>
    <t>Tablero seccional Sala de Ventilación Linea C "TS-SVC" (Seccionador ppal 160A 4P ). Alimentado desde el TGBT Diagonal Norte.</t>
  </si>
  <si>
    <t>Tablero seccional Iluminación Sala de Ventilación Linea C "TS-ISVC" (Int. termomagnético ppal 25A 4P 10kA). Alimentado desde el TGBT Diagonal Norte.</t>
  </si>
  <si>
    <t>Acondicionamiento de cableado existente ( el contratista debera ordenar el cableado existente que se encuentre fuera de bandeja portacables</t>
  </si>
  <si>
    <t>Reubicación de pilar y medidor eléctrico para toma de esenciales del TGBT 9 de Julio incluye cableado y canalización</t>
  </si>
  <si>
    <t>Tablero General de Baja Tensión protocolarizado para la estación 9 de Julio. Interruptor principal Masterpact 1600A. Ik=30kA o superior Marca Schneider, Siemens, ABB o equivalente</t>
  </si>
  <si>
    <t>Tablero seccional Iluminación Ampliación Anden D "TS-IAD" con protecciones diferencial y termomagneticas. Marca Schneider, Siemens, ABB o equivalente</t>
  </si>
  <si>
    <t>Tablero seccional Sala Tecnica Estación 9 de Julio "TS-STE" con protecciones diferencial y termomagneticas. Marca Schneider, Siemens, ABB o equivalente</t>
  </si>
  <si>
    <t xml:space="preserve">Tablero seccional Iluminación Sala Técnica Estación 9 de Julio "TS-ISTE" con protecciones diferencial y termomagneticas. Marca Schneider, Siemens, ABB o equivalente </t>
  </si>
  <si>
    <t xml:space="preserve">Tablero seccional Sala de Ventilación Línea D "TS-SVD" con protecciones diferencial y termomagneticas. Marca Schneider, Siemens, ABB o equivalente </t>
  </si>
  <si>
    <t>Tablero seccional Iluminación Sala de Ventilación Línea D "TS-ISVD" con protecciones diferencial y termomagneticas. Marca Schneider, Siemens, ABB o equivalente</t>
  </si>
  <si>
    <t xml:space="preserve">Tablero seccional nuevo Ascensor Anden Sur Linea D "TS-ASD" con protecciones diferencial y termomagneticas. Marca Schneider, Siemens, ABB o equivalente </t>
  </si>
  <si>
    <t xml:space="preserve">Tablero seccional Iluminación nuevo Centro de Potencia 9 de Julio "TS-I9DJ" con protecciones diferencial y termomagneticas. Marca Schneider, Siemens, ABB o equivalente </t>
  </si>
  <si>
    <t>Tablero de servicios auxiliares de corriente continua para nuevo Centro de Potencia 9 de Julio "TSAC-9DJ" con protecciones diferencial y termomagneticas. Marca Schneider, Siemens, ABB o equivalente</t>
  </si>
  <si>
    <t xml:space="preserve">Tablero seccional Andén Norte 9 de Julio con protecciones diferencial y termomagneticas. Marca Schneider, Siemens, ABB o equivalente (Int. termomagnético ppal 25A 4P 10kA). </t>
  </si>
  <si>
    <t xml:space="preserve">Tablero seccional Andén Sur 9 de Julio con protecciones diferencial y termomagneticas. Marca Schneider, Siemens, ABB o equivalente (Int. termomagnético ppal 25A 4P 10kA). </t>
  </si>
  <si>
    <t>Tablero seccional de iluminación y tomacorrientes de túnel a catedral en estación 9 de Julio con protecciones diferencial y termomagneticas. Marca Schneider, Siemens, ABB o equivalente (Int. termomagnético ppal 25A 4P 10kA)</t>
  </si>
  <si>
    <t>Tablero seccional de iluminación y tomacorrientes de túnel a tribunales en estación 9 de Julio con protecciones diferencial y termomagneticas. Marca Schneider, Siemens, ABB o equivalente (Int. termomagnético ppal 25A 4P 10kA).</t>
  </si>
  <si>
    <t>Tablero subseccional de alimentación de racks de telecomunicaciones en Sala Técnica estación 9 de Julio con protecciones diferencial y termomagneticas. Marca Schneider, Siemens, ABB o equivalente (Int. termomagnético ppal 25A 4P 10kA).</t>
  </si>
  <si>
    <t xml:space="preserve">Sistema de CCTV para Estación 9 de Julio de la línea D. Incluye cámaras de alta resolución con gabinete metálico contra vandalismo, switch con puertos POE, rack (en caso de no contar con espacio de reserva en los racks existentes), cableado UTP </t>
  </si>
  <si>
    <t xml:space="preserve">Sistema de CCTV para Estación Diagonal Norte de la línea C. Incluye cámaras de alta resolución con gabinete (housing) metálico contra vandalismo, switch con puertos POE, cableado UTP categoría CAT 6 </t>
  </si>
  <si>
    <t xml:space="preserve">Sistema de Megafonía para Estación 9 de Julio de la línea D. Incluye amplificadores, decodificadores, parlantes tipo bafle, cableado (LS0H), canalización y accesorios </t>
  </si>
  <si>
    <t xml:space="preserve">Sistema de Megafonía para Estación Diagonal Norte de la línea C. Incluye amplificadores, decodificadores, parlantes tipo bafle, cableado (LS0H), canalización y accesorios </t>
  </si>
  <si>
    <t xml:space="preserve">Boca de datos de red para sala técnica en sector N°80 (Sala técnica para puertas de Andén). Incluye toma para ficha RJ 45, canalización y cableado UTP categoría CAT 6 (LSZH) desde el rack satelite más próximo. </t>
  </si>
  <si>
    <t>Boca de datos de red para sala técnica en sector N°73 (Nueva sala de ventilación de la línea C  lado andén constitución). Incluye toma para ficha RJ 45, canalización y cableado UTP categoría CAT 6 (LSZH) desde el rack satelite más próximo.</t>
  </si>
  <si>
    <t xml:space="preserve">Boca de telefonía para sala técnica en sector N°80 (Sala técnica para puertas de Andén). Incluye toma para ficha RJ 11, canalización y cableado de 2 pares (LSZH) desde tablero de cruzadas de telefonía. </t>
  </si>
  <si>
    <t xml:space="preserve">Boca de telefonía para sala técnica en sector N°73 (Nueva sala de ventilación de la línea C  lado andén constitución). Incluye toma para ficha RJ 11, canalización y cableado de 2 pares (LSZH) desde tablero de cruzadas de telefonía. </t>
  </si>
  <si>
    <t xml:space="preserve">Boca de telefonía para sala técnica en subsector N°71 (Ascensor nuevo andén 9 de Julio Sur). Incluye toma para ficha RJ 11, canalización y cableado de 2 pares (LSZH) desde tablero de cruzadas de telefonía. </t>
  </si>
  <si>
    <t>Artefacto de aplicar o suspender de iluminación lineal con tecnología LED, de cuerpo de aluminio anodizado y difusor de policarbonato. 1432mm de largo y Placa LED de 40W max. Tipo Lineal Lighting YND Iluminación Sudamericana o marca equivalente. Tipo 2</t>
  </si>
  <si>
    <t>Artefacto de aplicar o suspender de iluminación lineal con tecnología LED, de cuerpo de aluminio anodizado y difusor de policarbonato. 1432mm de largo y Placa LED de 40W max. Tipo Lineal Lighting YND SD Iluminación Sudamericana o marca equivalente. Tipo 1</t>
  </si>
  <si>
    <t xml:space="preserve">Cables IRAM 62266 LS0H 1000V para alimentación de todos los tableros seccionales existentes de la estación 9 de Julio desde el nuevo TGBT 9 de Julio (TGBTD) en local disponible nivel +19.05 del Edificio Acceso Sarmiento </t>
  </si>
  <si>
    <t>Cables IRAM 62266 LS0H 1000V para alimentación del TGBT 9 de Julio (TGBTD) en local disponible nivel +19.05 del Edificio Acceso Sarmiento desde el transformador de potencia de 500kVA ubicado en Sala de transformadores Acceso Sarmiento.</t>
  </si>
  <si>
    <t>Traslado de camara de MT N°76387 (incluye el montaje electromecánico (transformador, celdas de MT y tablero de BT); la conexión a la red de MT; los traslados y redistribución de
alimentadores de BT;</t>
  </si>
  <si>
    <t>INSTALACION DE INCENDIO - Hidrantes, Matafuegos y sistema de Detección</t>
  </si>
  <si>
    <t>INSTALACION SANITARIA - Hidrantes, Matafuegos y sistema de Detección</t>
  </si>
  <si>
    <t>Hidrantes HA1A (Incl. Gabinete, Valv. Teatro Ø 45, llave ajuste, manga 25 m., lanza ) - Sector C</t>
  </si>
  <si>
    <t>Hidrantes tipo HA1A (Incl. Gabinete, Valv. Teatro Ø 45, llave ajuste, manga 25 m., lanza ) - Sector D</t>
  </si>
  <si>
    <t>INSTALACION DE INCENDIO - Distribución de Agua</t>
  </si>
  <si>
    <t>Red. En gabinete Ø 63x45mm</t>
  </si>
  <si>
    <t>INSTALACION SANITARIA - Distribución de Agua Fría</t>
  </si>
  <si>
    <t>-</t>
  </si>
  <si>
    <t xml:space="preserve">Sistemas de CCTV </t>
  </si>
  <si>
    <t>Sistemas de Megafonía</t>
  </si>
  <si>
    <t>Bocas de datos y telefonía</t>
  </si>
  <si>
    <t>Banco de baterías y rectificador</t>
  </si>
  <si>
    <t>IVA (21%) + IIBB Y OTROS (5%)                   (+)</t>
  </si>
  <si>
    <t>Cant.</t>
  </si>
  <si>
    <t>P. UNITARIO</t>
  </si>
  <si>
    <t>NO3.11.1</t>
  </si>
  <si>
    <t>Señalética  de línea D</t>
  </si>
  <si>
    <t>P. TOTAL</t>
  </si>
  <si>
    <t>Excavación en Túnel bajo estructuras existentes (incluye montaje y retiro/demolición de entibamientos)</t>
  </si>
  <si>
    <t>Hormigón de Revestimiento Definitivo en Túneles (b&gt;3m) en cercanías de estructuras existentes incluyendo juntas (incluye recalce de estructura existente y refuerzo estructural)</t>
  </si>
  <si>
    <t>Paneles de GRC, según especificaciones. Incluye estructura, fijaciones y soportes</t>
  </si>
  <si>
    <t>Demolición de cajón de hormigón de escaleras mecánicas</t>
  </si>
  <si>
    <t>Excavación a cielo abierto para galerías y pasillos (incluye montaje y retiro/demolición de entibamientos)</t>
  </si>
  <si>
    <t>Paneles de GRC según especificaciones. Incluye estructura, fijaciones y soportes</t>
  </si>
  <si>
    <t>Desmontaje y retiro de locales comerciales existentes (Noble Repulgue/Kiosko - Incluye retiro de instalaciones)</t>
  </si>
  <si>
    <t>Retiro y guarda de escalera mecánica</t>
  </si>
  <si>
    <t>Demolición de cajón de hormigón escaleras mecánicas</t>
  </si>
  <si>
    <t>Retiro de luminarias a reubicar</t>
  </si>
  <si>
    <t>Hormigón de Revestimiento Definitivo en Túneles (b&gt;3m) en cercanías de estructuras existentes incluyendo juntas (Incluye recalce de estructura existente y refuerzo estructural)</t>
  </si>
  <si>
    <t>Reposición de árboles</t>
  </si>
  <si>
    <t>Reconstrucción de solado de veredas (incluye demolición de carpeta existente)</t>
  </si>
  <si>
    <t>Excavación en Túnel (b&gt;3m) bajo solera estación 9 de Julio</t>
  </si>
  <si>
    <t>Movimiento de instalaciones existentes en sala de ventilación/bombeo Sector 73 (incluye retiro de TS de escalera mecánica de Sector 34))</t>
  </si>
  <si>
    <t>Demolición de cámara existente</t>
  </si>
  <si>
    <t>Excavación en Galería (b&lt;3m) bajo solera estación 9 de Julio</t>
  </si>
  <si>
    <t>Excavación bajo losa existente</t>
  </si>
  <si>
    <t>Hormigón de revestimiento definitivo en galerías bajo solera de estación 9 de Julio (incluye juntas)</t>
  </si>
  <si>
    <t>Hormigón de revestimiento definitivo (losa de techo)</t>
  </si>
  <si>
    <t>Hormigón de revestimiento definitivo bajo losa existente (soleras y tabiques}</t>
  </si>
  <si>
    <t>PACE III - PREUSPUESTO OFICIAL</t>
  </si>
  <si>
    <t>NO3.02.2.11</t>
  </si>
  <si>
    <t>NO3.02.9.5</t>
  </si>
  <si>
    <t>NO3.03.9.5</t>
  </si>
  <si>
    <t>NO3.03.15.4</t>
  </si>
  <si>
    <t>NO3.03.15.5</t>
  </si>
  <si>
    <t>NO3.04.1.10</t>
  </si>
  <si>
    <t>NO3.04.1.11</t>
  </si>
  <si>
    <t>NO3.04.1.12</t>
  </si>
  <si>
    <t>NO3.04.2.11</t>
  </si>
  <si>
    <t>NO3.04.5.5</t>
  </si>
  <si>
    <t>NO3.04.9.5</t>
  </si>
  <si>
    <t>NO3.05.5.5</t>
  </si>
  <si>
    <t>NO3.05.13.7</t>
  </si>
  <si>
    <t>NO3.06.5.5</t>
  </si>
  <si>
    <t>TOTAL CON IVA</t>
  </si>
  <si>
    <t>Cámara de EDESUR (incluye rellenos y cañeros, carp. metálicas, inst. elect, persianas cortafuego, escalera de acceso, muros interiores, pintura)</t>
  </si>
  <si>
    <t>Hormigón de Revestimiento Definitivo en Galerías (b&lt;3m) bajo solera de estación 9 de Julio incluyendo juntas</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</si>
</sst>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44" formatCode="_ &quot;$&quot;\ * #,##0.00_ ;_ &quot;$&quot;\ * \-#,##0.00_ ;_ &quot;$&quot;\ * &quot;-&quot;??_ ;_ @_ "/>
    <numFmt numFmtId="43" formatCode="_ * #,##0.00_ ;_ * \-#,##0.00_ ;_ * &quot;-&quot;??_ ;_ @_ "/>
    <numFmt numFmtId="164" formatCode="_-* #,##0_-;\-* #,##0_-;_-* &quot;-&quot;_-;_-@_-"/>
    <numFmt numFmtId="165" formatCode="_-* #,##0.00_-;\-* #,##0.00_-;_-* &quot;-&quot;??_-;_-@_-"/>
    <numFmt numFmtId="166" formatCode="#,##0\ &quot;€&quot;;\-#,##0\ &quot;€&quot;"/>
    <numFmt numFmtId="167" formatCode="_-* #,##0.00\ &quot;€&quot;_-;\-* #,##0.00\ &quot;€&quot;_-;_-* &quot;-&quot;??\ &quot;€&quot;_-;_-@_-"/>
    <numFmt numFmtId="168" formatCode="&quot;$&quot;\ #,##0.00"/>
    <numFmt numFmtId="169" formatCode="#.##000"/>
    <numFmt numFmtId="170" formatCode="\$#,#00"/>
    <numFmt numFmtId="171" formatCode="#,#00"/>
    <numFmt numFmtId="172" formatCode="%#,#00"/>
    <numFmt numFmtId="173" formatCode="#,"/>
    <numFmt numFmtId="174" formatCode=";;"/>
    <numFmt numFmtId="175" formatCode="_ [$€-2]\ * #,##0.00_ ;_ [$€-2]\ * \-#,##0.00_ ;_ [$€-2]\ * &quot;-&quot;??_ "/>
    <numFmt numFmtId="176" formatCode="_(&quot;$&quot;\ * #,##0_);_(&quot;$&quot;\ * \(#,##0\);_(&quot;$&quot;\ * &quot;-&quot;_);_(@_)"/>
    <numFmt numFmtId="177" formatCode="_(&quot;$&quot;\ * #,##0.00_);_(&quot;$&quot;\ * \(#,##0.00\);_(&quot;$&quot;\ * &quot;-&quot;??_);_(@_)"/>
    <numFmt numFmtId="178" formatCode="&quot;$&quot;#.00"/>
    <numFmt numFmtId="179" formatCode="#.00"/>
    <numFmt numFmtId="180" formatCode="%#.00"/>
    <numFmt numFmtId="181" formatCode="#."/>
    <numFmt numFmtId="182" formatCode="m\o\n\th\ d\,\ yyyy"/>
    <numFmt numFmtId="183" formatCode="&quot;SOPORTE A&quot;#"/>
    <numFmt numFmtId="184" formatCode="[$$-2C0A]\ #,##0.00"/>
    <numFmt numFmtId="185" formatCode="_ [$$-2C0A]\ * #,##0.00_ ;_ [$$-2C0A]\ * \-#,##0.00_ ;_ [$$-2C0A]\ * &quot;-&quot;??_ ;_ @_ "/>
    <numFmt numFmtId="186" formatCode="_(&quot;$&quot;* #,##0.00_);_(&quot;$&quot;* \(#,##0.00\);_(&quot;$&quot;* &quot;-&quot;??_);_(@_)"/>
    <numFmt numFmtId="187" formatCode="#"/>
    <numFmt numFmtId="188" formatCode="_-* #,##0\ _P_t_s_-;\-* #,##0\ _P_t_s_-;_-* &quot;-&quot;\ _P_t_s_-;_-@_-"/>
    <numFmt numFmtId="189" formatCode="_-&quot;$&quot;* #,##0.00_-;\-&quot;$&quot;* #,##0.00_-;_-&quot;$&quot;* &quot;-&quot;??_-;_-@_-"/>
    <numFmt numFmtId="190" formatCode="_ &quot;$&quot;\ * #,##0.00_ ;_ &quot;$&quot;\ * \-#,##0.00_ ;_ &quot;$&quot;\ * &quot;-&quot;????_ ;_ @_ "/>
    <numFmt numFmtId="191" formatCode="_ &quot;$&quot;\ * #,##0.0000_ ;_ &quot;$&quot;\ * \-#,##0.0000_ ;_ &quot;$&quot;\ * &quot;-&quot;??_ ;_ @_ "/>
    <numFmt numFmtId="192" formatCode="0.00000%"/>
    <numFmt numFmtId="193" formatCode="_ &quot;$&quot;\ * #,##0.000_ ;_ &quot;$&quot;\ * \-#,##0.000_ ;_ &quot;$&quot;\ * &quot;-&quot;??_ ;_ @_ "/>
    <numFmt numFmtId="194" formatCode="_ &quot;$&quot;\ * #,##0.000_ ;_ &quot;$&quot;\ * \-#,##0.000_ ;_ &quot;$&quot;\ * &quot;-&quot;????_ ;_ @_ "/>
    <numFmt numFmtId="195" formatCode="0.000%"/>
    <numFmt numFmtId="196" formatCode="_-* #,##0.00\ _€_-;\-* #,##0.00\ _€_-;_-* &quot;-&quot;??\ _€_-;_-@_-"/>
    <numFmt numFmtId="197" formatCode="\$#.00"/>
    <numFmt numFmtId="198" formatCode="_([$€-2]* #,##0.00_);_([$€-2]* \(#,##0.00\);_([$€-2]* &quot;-&quot;??_)"/>
    <numFmt numFmtId="199" formatCode="#,##0\ &quot;$&quot;;\-#,##0\ &quot;$&quot;"/>
    <numFmt numFmtId="200" formatCode="#,##0.0"/>
    <numFmt numFmtId="201" formatCode="d\-mmmm\-yyyy"/>
    <numFmt numFmtId="202" formatCode="[$$-2C0A]\ #,##0"/>
  </numFmts>
  <fonts count="65" x14ac:knownFonts="1">
    <font>
      <sz val="11"/>
      <color theme="1"/>
      <name val="Calibri"/>
      <family val="2"/>
      <scheme val="minor"/>
    </font>
    <font>
      <sz val="10"/>
      <name val="Arial"/>
      <family val="2"/>
    </font>
    <font>
      <sz val="8"/>
      <name val="Arial"/>
      <family val="2"/>
    </font>
    <font>
      <b/>
      <sz val="10"/>
      <name val="Arial"/>
      <family val="2"/>
    </font>
    <font>
      <sz val="11"/>
      <name val="Calibri"/>
      <family val="2"/>
      <scheme val="minor"/>
    </font>
    <font>
      <sz val="14"/>
      <name val="Arial"/>
      <family val="2"/>
    </font>
    <font>
      <b/>
      <sz val="12"/>
      <name val="Arial"/>
      <family val="2"/>
    </font>
    <font>
      <sz val="12"/>
      <name val="Arial"/>
      <family val="2"/>
    </font>
    <font>
      <sz val="11"/>
      <color theme="1"/>
      <name val="Calibri"/>
      <family val="2"/>
      <scheme val="minor"/>
    </font>
    <font>
      <sz val="11"/>
      <color indexed="10"/>
      <name val="Calibri"/>
      <family val="2"/>
    </font>
    <font>
      <sz val="1"/>
      <color indexed="8"/>
      <name val="Courier"/>
      <family val="3"/>
    </font>
    <font>
      <b/>
      <sz val="1"/>
      <color indexed="8"/>
      <name val="Courier"/>
      <family val="3"/>
    </font>
    <font>
      <sz val="11"/>
      <color indexed="8"/>
      <name val="Calibri"/>
      <family val="2"/>
    </font>
    <font>
      <b/>
      <sz val="8"/>
      <color indexed="22"/>
      <name val="Arial"/>
      <family val="2"/>
    </font>
    <font>
      <b/>
      <sz val="12"/>
      <color indexed="22"/>
      <name val="Arial"/>
      <family val="2"/>
    </font>
    <font>
      <sz val="8"/>
      <color indexed="22"/>
      <name val="Times New Roman"/>
      <family val="1"/>
    </font>
    <font>
      <sz val="10"/>
      <name val="Times New Roman"/>
      <family val="1"/>
    </font>
    <font>
      <sz val="10"/>
      <name val="Arial"/>
      <family val="2"/>
    </font>
    <font>
      <b/>
      <sz val="11"/>
      <color theme="1"/>
      <name val="Calibri"/>
      <family val="2"/>
      <scheme val="minor"/>
    </font>
    <font>
      <b/>
      <sz val="11"/>
      <name val="Calibri"/>
      <family val="2"/>
      <scheme val="minor"/>
    </font>
    <font>
      <b/>
      <sz val="12"/>
      <color theme="1"/>
      <name val="Calibri"/>
      <family val="2"/>
      <scheme val="minor"/>
    </font>
    <font>
      <b/>
      <sz val="11"/>
      <color rgb="FFFF0000"/>
      <name val="Calibri"/>
      <family val="2"/>
      <scheme val="minor"/>
    </font>
    <font>
      <b/>
      <sz val="14"/>
      <color theme="1"/>
      <name val="Calibri"/>
      <family val="2"/>
      <scheme val="minor"/>
    </font>
    <font>
      <sz val="12"/>
      <name val="Calibri"/>
      <family val="2"/>
      <scheme val="minor"/>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8"/>
      <color indexed="16"/>
      <name val="Courier"/>
      <family val="3"/>
    </font>
    <font>
      <sz val="8"/>
      <color indexed="16"/>
      <name val="Courier"/>
      <family val="3"/>
    </font>
    <font>
      <i/>
      <sz val="12"/>
      <color indexed="16"/>
      <name val="Courier"/>
      <family val="3"/>
    </font>
    <font>
      <sz val="6"/>
      <color indexed="16"/>
      <name val="Courier"/>
      <family val="3"/>
    </font>
    <font>
      <sz val="11"/>
      <name val="Tahoma"/>
      <family val="2"/>
    </font>
    <font>
      <u/>
      <sz val="11"/>
      <color indexed="12"/>
      <name val="Tahoma"/>
      <family val="2"/>
    </font>
    <font>
      <u/>
      <sz val="10"/>
      <color indexed="12"/>
      <name val="Arial"/>
      <family val="2"/>
    </font>
    <font>
      <u/>
      <sz val="11"/>
      <color theme="10"/>
      <name val="Calibri"/>
      <family val="2"/>
      <scheme val="minor"/>
    </font>
    <font>
      <sz val="11"/>
      <color indexed="20"/>
      <name val="Calibri"/>
      <family val="2"/>
    </font>
    <font>
      <sz val="11"/>
      <color indexed="60"/>
      <name val="Calibri"/>
      <family val="2"/>
    </font>
    <font>
      <sz val="10"/>
      <name val="Courier"/>
      <family val="3"/>
    </font>
    <font>
      <sz val="8"/>
      <name val="Times New Roman"/>
      <family val="1"/>
    </font>
    <font>
      <sz val="12"/>
      <name val="Times New Roman"/>
      <family val="1"/>
    </font>
    <font>
      <sz val="10"/>
      <name val="MS Sans Serif"/>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2"/>
      <name val="Calibri"/>
      <family val="2"/>
      <scheme val="minor"/>
    </font>
    <font>
      <b/>
      <sz val="14"/>
      <name val="Calibri"/>
      <family val="2"/>
      <scheme val="minor"/>
    </font>
    <font>
      <sz val="10"/>
      <color theme="1"/>
      <name val="Arial"/>
      <family val="2"/>
    </font>
    <font>
      <b/>
      <sz val="10"/>
      <color theme="1"/>
      <name val="Arial"/>
      <family val="2"/>
    </font>
    <font>
      <b/>
      <i/>
      <sz val="10"/>
      <color theme="0"/>
      <name val="Arial"/>
      <family val="2"/>
    </font>
    <font>
      <b/>
      <i/>
      <sz val="10"/>
      <color rgb="FFFF0000"/>
      <name val="Arial"/>
      <family val="2"/>
    </font>
    <font>
      <i/>
      <sz val="10"/>
      <color rgb="FFFF0000"/>
      <name val="Arial"/>
      <family val="2"/>
    </font>
    <font>
      <u/>
      <sz val="10"/>
      <color indexed="12"/>
      <name val="MS Sans Serif"/>
      <family val="2"/>
    </font>
    <font>
      <b/>
      <sz val="18"/>
      <name val="Arial"/>
      <family val="2"/>
    </font>
    <font>
      <sz val="12"/>
      <name val="Courier"/>
      <family val="3"/>
    </font>
    <font>
      <sz val="12"/>
      <color theme="1"/>
      <name val="Calibri"/>
      <family val="2"/>
      <scheme val="minor"/>
    </font>
    <font>
      <sz val="10"/>
      <name val="Arial Narrow"/>
      <family val="2"/>
    </font>
    <font>
      <b/>
      <sz val="12"/>
      <color theme="1"/>
      <name val="Arial"/>
      <family val="2"/>
    </font>
  </fonts>
  <fills count="53">
    <fill>
      <patternFill patternType="none"/>
    </fill>
    <fill>
      <patternFill patternType="gray125"/>
    </fill>
    <fill>
      <patternFill patternType="solid">
        <fgColor indexed="21"/>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indexed="4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FF"/>
        <bgColor rgb="FF000000"/>
      </patternFill>
    </fill>
  </fills>
  <borders count="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thin">
        <color indexed="64"/>
      </top>
      <bottom style="double">
        <color indexed="64"/>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bottom style="double">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460">
    <xf numFmtId="0" fontId="0" fillId="0" borderId="0"/>
    <xf numFmtId="0" fontId="1" fillId="0" borderId="0"/>
    <xf numFmtId="43" fontId="1" fillId="0" borderId="0" applyFont="0" applyFill="0" applyBorder="0" applyAlignment="0" applyProtection="0"/>
    <xf numFmtId="0" fontId="8" fillId="0" borderId="0"/>
    <xf numFmtId="0" fontId="13" fillId="0" borderId="0" applyNumberFormat="0" applyFill="0" applyBorder="0" applyAlignment="0" applyProtection="0"/>
    <xf numFmtId="0" fontId="14" fillId="0" borderId="0" applyNumberFormat="0" applyFill="0" applyBorder="0" applyAlignment="0" applyProtection="0"/>
    <xf numFmtId="4" fontId="10" fillId="0" borderId="0">
      <protection locked="0"/>
    </xf>
    <xf numFmtId="164" fontId="1" fillId="0" borderId="0" applyFont="0" applyFill="0" applyBorder="0" applyAlignment="0" applyProtection="0"/>
    <xf numFmtId="4" fontId="10" fillId="0" borderId="0">
      <protection locked="0"/>
    </xf>
    <xf numFmtId="4" fontId="10" fillId="0" borderId="0">
      <protection locked="0"/>
    </xf>
    <xf numFmtId="4" fontId="10" fillId="0" borderId="0">
      <protection locked="0"/>
    </xf>
    <xf numFmtId="4" fontId="10" fillId="0" borderId="0">
      <protection locked="0"/>
    </xf>
    <xf numFmtId="4" fontId="10" fillId="0" borderId="0">
      <protection locked="0"/>
    </xf>
    <xf numFmtId="4" fontId="10" fillId="0" borderId="0">
      <protection locked="0"/>
    </xf>
    <xf numFmtId="4" fontId="10" fillId="0" borderId="0">
      <protection locked="0"/>
    </xf>
    <xf numFmtId="4" fontId="10" fillId="0" borderId="0">
      <protection locked="0"/>
    </xf>
    <xf numFmtId="4" fontId="10" fillId="0" borderId="0">
      <protection locked="0"/>
    </xf>
    <xf numFmtId="4" fontId="10" fillId="0" borderId="0">
      <protection locked="0"/>
    </xf>
    <xf numFmtId="4" fontId="10" fillId="0" borderId="0">
      <protection locked="0"/>
    </xf>
    <xf numFmtId="4" fontId="10" fillId="0" borderId="0">
      <protection locked="0"/>
    </xf>
    <xf numFmtId="4" fontId="10" fillId="0" borderId="0">
      <protection locked="0"/>
    </xf>
    <xf numFmtId="4" fontId="10" fillId="0" borderId="0">
      <protection locked="0"/>
    </xf>
    <xf numFmtId="4" fontId="10" fillId="0" borderId="0">
      <protection locked="0"/>
    </xf>
    <xf numFmtId="4" fontId="10" fillId="0" borderId="0">
      <protection locked="0"/>
    </xf>
    <xf numFmtId="4" fontId="10" fillId="0" borderId="0">
      <protection locked="0"/>
    </xf>
    <xf numFmtId="165" fontId="1" fillId="0" borderId="0" applyFont="0" applyFill="0" applyBorder="0" applyAlignment="0" applyProtection="0"/>
    <xf numFmtId="178" fontId="10" fillId="0" borderId="0">
      <protection locked="0"/>
    </xf>
    <xf numFmtId="176" fontId="1" fillId="0" borderId="0" applyFont="0" applyFill="0" applyBorder="0" applyAlignment="0" applyProtection="0"/>
    <xf numFmtId="178" fontId="10" fillId="0" borderId="0">
      <protection locked="0"/>
    </xf>
    <xf numFmtId="178" fontId="10" fillId="0" borderId="0">
      <protection locked="0"/>
    </xf>
    <xf numFmtId="178" fontId="10" fillId="0" borderId="0">
      <protection locked="0"/>
    </xf>
    <xf numFmtId="178" fontId="10" fillId="0" borderId="0">
      <protection locked="0"/>
    </xf>
    <xf numFmtId="178" fontId="10" fillId="0" borderId="0">
      <protection locked="0"/>
    </xf>
    <xf numFmtId="178" fontId="10" fillId="0" borderId="0">
      <protection locked="0"/>
    </xf>
    <xf numFmtId="178" fontId="10" fillId="0" borderId="0">
      <protection locked="0"/>
    </xf>
    <xf numFmtId="178" fontId="10" fillId="0" borderId="0">
      <protection locked="0"/>
    </xf>
    <xf numFmtId="178" fontId="10" fillId="0" borderId="0">
      <protection locked="0"/>
    </xf>
    <xf numFmtId="178" fontId="10" fillId="0" borderId="0">
      <protection locked="0"/>
    </xf>
    <xf numFmtId="178" fontId="10" fillId="0" borderId="0">
      <protection locked="0"/>
    </xf>
    <xf numFmtId="178" fontId="10" fillId="0" borderId="0">
      <protection locked="0"/>
    </xf>
    <xf numFmtId="178" fontId="10" fillId="0" borderId="0">
      <protection locked="0"/>
    </xf>
    <xf numFmtId="178" fontId="10" fillId="0" borderId="0">
      <protection locked="0"/>
    </xf>
    <xf numFmtId="178" fontId="10" fillId="0" borderId="0">
      <protection locked="0"/>
    </xf>
    <xf numFmtId="178" fontId="10" fillId="0" borderId="0">
      <protection locked="0"/>
    </xf>
    <xf numFmtId="178" fontId="10" fillId="0" borderId="0">
      <protection locked="0"/>
    </xf>
    <xf numFmtId="177" fontId="1" fillId="0" borderId="0" applyFont="0" applyFill="0" applyBorder="0" applyAlignment="0" applyProtection="0"/>
    <xf numFmtId="182" fontId="10" fillId="0" borderId="0">
      <protection locked="0"/>
    </xf>
    <xf numFmtId="182" fontId="10" fillId="0" borderId="0">
      <protection locked="0"/>
    </xf>
    <xf numFmtId="174" fontId="10" fillId="0" borderId="0">
      <protection locked="0"/>
    </xf>
    <xf numFmtId="174" fontId="10" fillId="0" borderId="0">
      <protection locked="0"/>
    </xf>
    <xf numFmtId="174" fontId="10" fillId="0" borderId="0">
      <protection locked="0"/>
    </xf>
    <xf numFmtId="173" fontId="11" fillId="0" borderId="0">
      <protection locked="0"/>
    </xf>
    <xf numFmtId="173" fontId="11" fillId="0" borderId="0">
      <protection locked="0"/>
    </xf>
    <xf numFmtId="173" fontId="11" fillId="0" borderId="0">
      <protection locked="0"/>
    </xf>
    <xf numFmtId="173" fontId="11" fillId="0" borderId="0">
      <protection locked="0"/>
    </xf>
    <xf numFmtId="173" fontId="11" fillId="0" borderId="0">
      <protection locked="0"/>
    </xf>
    <xf numFmtId="173" fontId="11" fillId="0" borderId="0">
      <protection locked="0"/>
    </xf>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0" fontId="15" fillId="0" borderId="0" applyFont="0" applyFill="0" applyBorder="0" applyAlignment="0" applyProtection="0"/>
    <xf numFmtId="171" fontId="10" fillId="0" borderId="0">
      <protection locked="0"/>
    </xf>
    <xf numFmtId="171" fontId="10" fillId="0" borderId="0">
      <protection locked="0"/>
    </xf>
    <xf numFmtId="171" fontId="10" fillId="0" borderId="0">
      <protection locked="0"/>
    </xf>
    <xf numFmtId="169" fontId="10" fillId="0" borderId="0">
      <protection locked="0"/>
    </xf>
    <xf numFmtId="169" fontId="10" fillId="0" borderId="0">
      <protection locked="0"/>
    </xf>
    <xf numFmtId="169" fontId="10" fillId="0" borderId="0">
      <protection locked="0"/>
    </xf>
    <xf numFmtId="179" fontId="10" fillId="0" borderId="0">
      <protection locked="0"/>
    </xf>
    <xf numFmtId="179" fontId="10" fillId="0" borderId="0">
      <protection locked="0"/>
    </xf>
    <xf numFmtId="181" fontId="11" fillId="0" borderId="0">
      <protection locked="0"/>
    </xf>
    <xf numFmtId="181" fontId="11" fillId="0" borderId="0">
      <protection locked="0"/>
    </xf>
    <xf numFmtId="181" fontId="11" fillId="0" borderId="0">
      <protection locked="0"/>
    </xf>
    <xf numFmtId="181" fontId="11" fillId="0" borderId="0">
      <protection locked="0"/>
    </xf>
    <xf numFmtId="0" fontId="16"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0" fontId="10" fillId="0" borderId="0">
      <protection locked="0"/>
    </xf>
    <xf numFmtId="170" fontId="10" fillId="0" borderId="0">
      <protection locked="0"/>
    </xf>
    <xf numFmtId="170" fontId="10" fillId="0" borderId="0">
      <protection locked="0"/>
    </xf>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0" fontId="8" fillId="0" borderId="0"/>
    <xf numFmtId="0" fontId="1" fillId="0" borderId="0"/>
    <xf numFmtId="0" fontId="8" fillId="0" borderId="0"/>
    <xf numFmtId="0" fontId="1" fillId="0" borderId="0"/>
    <xf numFmtId="0" fontId="12" fillId="0" borderId="0"/>
    <xf numFmtId="0" fontId="8" fillId="0" borderId="0"/>
    <xf numFmtId="0" fontId="1" fillId="0" borderId="0"/>
    <xf numFmtId="180" fontId="10" fillId="0" borderId="0">
      <protection locked="0"/>
    </xf>
    <xf numFmtId="180" fontId="10" fillId="0" borderId="0">
      <protection locked="0"/>
    </xf>
    <xf numFmtId="172" fontId="10" fillId="0" borderId="0">
      <protection locked="0"/>
    </xf>
    <xf numFmtId="172" fontId="10" fillId="0" borderId="0">
      <protection locked="0"/>
    </xf>
    <xf numFmtId="9" fontId="1" fillId="0" borderId="0" applyFont="0" applyFill="0" applyBorder="0" applyAlignment="0" applyProtection="0"/>
    <xf numFmtId="9" fontId="1" fillId="0" borderId="0" applyFont="0" applyFill="0" applyBorder="0" applyAlignment="0" applyProtection="0"/>
    <xf numFmtId="4" fontId="15" fillId="0" borderId="0" applyFont="0" applyFill="0" applyBorder="0" applyAlignment="0" applyProtection="0"/>
    <xf numFmtId="3" fontId="15" fillId="0" borderId="0" applyFont="0" applyFill="0" applyBorder="0" applyAlignment="0" applyProtection="0"/>
    <xf numFmtId="173" fontId="10" fillId="0" borderId="44">
      <protection locked="0"/>
    </xf>
    <xf numFmtId="173" fontId="10" fillId="0" borderId="44">
      <protection locked="0"/>
    </xf>
    <xf numFmtId="173" fontId="10" fillId="0" borderId="44">
      <protection locked="0"/>
    </xf>
    <xf numFmtId="0" fontId="17" fillId="0" borderId="0"/>
    <xf numFmtId="43" fontId="1" fillId="0" borderId="0" applyFont="0" applyFill="0" applyBorder="0" applyAlignment="0" applyProtection="0"/>
    <xf numFmtId="9" fontId="8" fillId="0" borderId="0" applyFont="0" applyFill="0" applyBorder="0" applyAlignment="0" applyProtection="0"/>
    <xf numFmtId="0" fontId="1" fillId="0" borderId="0"/>
    <xf numFmtId="44" fontId="8" fillId="0" borderId="0" applyFont="0" applyFill="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24" fillId="17"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5" fillId="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1" borderId="78" applyNumberFormat="0" applyAlignment="0" applyProtection="0"/>
    <xf numFmtId="0" fontId="29" fillId="22" borderId="79" applyNumberFormat="0" applyAlignment="0" applyProtection="0"/>
    <xf numFmtId="0" fontId="30" fillId="0" borderId="80" applyNumberFormat="0" applyFill="0" applyAlignment="0" applyProtection="0"/>
    <xf numFmtId="0" fontId="31"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6" borderId="0" applyNumberFormat="0" applyBorder="0" applyAlignment="0" applyProtection="0"/>
    <xf numFmtId="0" fontId="32" fillId="12" borderId="78" applyNumberFormat="0" applyAlignment="0" applyProtection="0"/>
    <xf numFmtId="187" fontId="33" fillId="0" borderId="0">
      <protection locked="0"/>
    </xf>
    <xf numFmtId="187" fontId="33" fillId="0" borderId="0">
      <protection locked="0"/>
    </xf>
    <xf numFmtId="187" fontId="34" fillId="0" borderId="0">
      <protection locked="0"/>
    </xf>
    <xf numFmtId="187" fontId="34" fillId="0" borderId="0">
      <protection locked="0"/>
    </xf>
    <xf numFmtId="187" fontId="35" fillId="0" borderId="0">
      <protection locked="0"/>
    </xf>
    <xf numFmtId="187" fontId="35" fillId="0" borderId="0">
      <protection locked="0"/>
    </xf>
    <xf numFmtId="187" fontId="36" fillId="0" borderId="0">
      <protection locked="0"/>
    </xf>
    <xf numFmtId="187" fontId="36" fillId="0" borderId="0">
      <protection locked="0"/>
    </xf>
    <xf numFmtId="187" fontId="33" fillId="0" borderId="0">
      <protection locked="0"/>
    </xf>
    <xf numFmtId="187" fontId="33" fillId="0" borderId="0">
      <protection locked="0"/>
    </xf>
    <xf numFmtId="187" fontId="34" fillId="0" borderId="0">
      <protection locked="0"/>
    </xf>
    <xf numFmtId="187" fontId="34" fillId="0" borderId="0">
      <protection locked="0"/>
    </xf>
    <xf numFmtId="187" fontId="35" fillId="0" borderId="0">
      <protection locked="0"/>
    </xf>
    <xf numFmtId="187" fontId="35" fillId="0" borderId="0">
      <protection locked="0"/>
    </xf>
    <xf numFmtId="0" fontId="37" fillId="0" borderId="0" applyFill="0" applyBorder="0" applyAlignment="0" applyProtection="0"/>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xf numFmtId="0" fontId="41" fillId="8" borderId="0" applyNumberFormat="0" applyBorder="0" applyAlignment="0" applyProtection="0"/>
    <xf numFmtId="188" fontId="1" fillId="0" borderId="0" applyFont="0" applyFill="0" applyBorder="0" applyAlignment="0" applyProtection="0"/>
    <xf numFmtId="166"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43" fontId="8" fillId="0" borderId="0" applyFont="0" applyFill="0" applyBorder="0" applyAlignment="0" applyProtection="0"/>
    <xf numFmtId="165"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186" fontId="37" fillId="0" borderId="0" applyFont="0" applyFill="0" applyBorder="0" applyAlignment="0" applyProtection="0"/>
    <xf numFmtId="44" fontId="8"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186" fontId="1" fillId="0" borderId="0" applyFont="0" applyFill="0" applyBorder="0" applyAlignment="0" applyProtection="0"/>
    <xf numFmtId="44" fontId="1" fillId="0" borderId="0" applyFont="0" applyFill="0" applyBorder="0" applyAlignment="0" applyProtection="0"/>
    <xf numFmtId="0" fontId="42" fillId="27" borderId="0" applyNumberFormat="0" applyBorder="0" applyAlignment="0" applyProtection="0"/>
    <xf numFmtId="0" fontId="43" fillId="0" borderId="0"/>
    <xf numFmtId="0" fontId="43" fillId="0" borderId="0"/>
    <xf numFmtId="4" fontId="44" fillId="0" borderId="0"/>
    <xf numFmtId="0" fontId="2" fillId="0" borderId="0"/>
    <xf numFmtId="0" fontId="1" fillId="0" borderId="0"/>
    <xf numFmtId="0" fontId="45" fillId="0" borderId="0"/>
    <xf numFmtId="0" fontId="1" fillId="0" borderId="0"/>
    <xf numFmtId="0" fontId="1" fillId="0" borderId="0"/>
    <xf numFmtId="0" fontId="1" fillId="0" borderId="0"/>
    <xf numFmtId="0" fontId="8" fillId="0" borderId="0"/>
    <xf numFmtId="0" fontId="2" fillId="0" borderId="0"/>
    <xf numFmtId="0" fontId="2" fillId="0" borderId="0"/>
    <xf numFmtId="0" fontId="1" fillId="0" borderId="0"/>
    <xf numFmtId="0" fontId="8" fillId="0" borderId="0"/>
    <xf numFmtId="0" fontId="8" fillId="0" borderId="0"/>
    <xf numFmtId="0" fontId="12" fillId="0" borderId="0"/>
    <xf numFmtId="0" fontId="12" fillId="0" borderId="0"/>
    <xf numFmtId="0" fontId="37" fillId="0" borderId="0"/>
    <xf numFmtId="0" fontId="2" fillId="0" borderId="0"/>
    <xf numFmtId="0" fontId="1" fillId="0" borderId="0"/>
    <xf numFmtId="0" fontId="1" fillId="0" borderId="0"/>
    <xf numFmtId="0" fontId="2" fillId="0" borderId="0"/>
    <xf numFmtId="0" fontId="2" fillId="0" borderId="0"/>
    <xf numFmtId="0" fontId="1" fillId="0" borderId="0"/>
    <xf numFmtId="4" fontId="44" fillId="0" borderId="0"/>
    <xf numFmtId="0" fontId="37" fillId="28" borderId="81" applyNumberFormat="0" applyAlignment="0" applyProtection="0"/>
    <xf numFmtId="9" fontId="1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3" fontId="37" fillId="0" borderId="0" applyFill="0" applyBorder="0" applyAlignment="0" applyProtection="0"/>
    <xf numFmtId="0" fontId="47" fillId="21" borderId="82" applyNumberFormat="0" applyAlignment="0" applyProtection="0"/>
    <xf numFmtId="0" fontId="9" fillId="0" borderId="0" applyNumberFormat="0" applyFill="0" applyBorder="0" applyAlignment="0" applyProtection="0"/>
    <xf numFmtId="0" fontId="48" fillId="0" borderId="0" applyNumberFormat="0" applyFill="0" applyBorder="0" applyAlignment="0" applyProtection="0"/>
    <xf numFmtId="0" fontId="49" fillId="0" borderId="83" applyNumberFormat="0" applyFill="0" applyAlignment="0" applyProtection="0"/>
    <xf numFmtId="0" fontId="50" fillId="0" borderId="84" applyNumberFormat="0" applyFill="0" applyAlignment="0" applyProtection="0"/>
    <xf numFmtId="0" fontId="31" fillId="0" borderId="85" applyNumberFormat="0" applyFill="0" applyAlignment="0" applyProtection="0"/>
    <xf numFmtId="0" fontId="51"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196" fontId="8"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2"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3" borderId="0" applyNumberFormat="0" applyBorder="0" applyAlignment="0" applyProtection="0"/>
    <xf numFmtId="0" fontId="12" fillId="36" borderId="0" applyNumberFormat="0" applyBorder="0" applyAlignment="0" applyProtection="0"/>
    <xf numFmtId="0" fontId="12" fillId="39" borderId="0" applyNumberFormat="0" applyBorder="0" applyAlignment="0" applyProtection="0"/>
    <xf numFmtId="0" fontId="24" fillId="40"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5" fillId="32" borderId="0" applyNumberFormat="0" applyBorder="0" applyAlignment="0" applyProtection="0"/>
    <xf numFmtId="0" fontId="60" fillId="0" borderId="0" applyNumberFormat="0" applyFill="0" applyBorder="0" applyAlignment="0" applyProtection="0"/>
    <xf numFmtId="0" fontId="6" fillId="0" borderId="0" applyNumberFormat="0" applyFill="0" applyBorder="0" applyAlignment="0" applyProtection="0"/>
    <xf numFmtId="0" fontId="28" fillId="44" borderId="78" applyNumberFormat="0" applyAlignment="0" applyProtection="0"/>
    <xf numFmtId="0" fontId="29" fillId="45" borderId="79" applyNumberFormat="0" applyAlignment="0" applyProtection="0"/>
    <xf numFmtId="0" fontId="10" fillId="0" borderId="0">
      <protection locked="0"/>
    </xf>
    <xf numFmtId="0" fontId="11" fillId="0" borderId="0">
      <protection locked="0"/>
    </xf>
    <xf numFmtId="0" fontId="11" fillId="0" borderId="0">
      <protection locked="0"/>
    </xf>
    <xf numFmtId="0" fontId="24" fillId="46"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4" fillId="49" borderId="0" applyNumberFormat="0" applyBorder="0" applyAlignment="0" applyProtection="0"/>
    <xf numFmtId="0" fontId="32" fillId="35" borderId="78" applyNumberFormat="0" applyAlignment="0" applyProtection="0"/>
    <xf numFmtId="198" fontId="1" fillId="0" borderId="0" applyFont="0" applyFill="0" applyBorder="0" applyAlignment="0" applyProtection="0"/>
    <xf numFmtId="179" fontId="10" fillId="0" borderId="0">
      <protection locked="0"/>
    </xf>
    <xf numFmtId="179" fontId="10" fillId="0" borderId="0">
      <protection locked="0"/>
    </xf>
    <xf numFmtId="0" fontId="1" fillId="0" borderId="0" applyNumberFormat="0" applyFill="0" applyBorder="0" applyAlignment="0" applyProtection="0"/>
    <xf numFmtId="179" fontId="10" fillId="0" borderId="0">
      <protection locked="0"/>
    </xf>
    <xf numFmtId="179" fontId="10" fillId="0" borderId="0">
      <protection locked="0"/>
    </xf>
    <xf numFmtId="179" fontId="10" fillId="0" borderId="0">
      <protection locked="0"/>
    </xf>
    <xf numFmtId="179" fontId="10" fillId="0" borderId="0">
      <protection locked="0"/>
    </xf>
    <xf numFmtId="179" fontId="10" fillId="0" borderId="0">
      <protection locked="0"/>
    </xf>
    <xf numFmtId="201" fontId="1" fillId="0" borderId="0" applyFill="0" applyBorder="0" applyAlignment="0" applyProtection="0"/>
    <xf numFmtId="179" fontId="10" fillId="0" borderId="0">
      <protection locked="0"/>
    </xf>
    <xf numFmtId="4" fontId="10" fillId="0" borderId="0">
      <protection locked="0"/>
    </xf>
    <xf numFmtId="0" fontId="59" fillId="0" borderId="0" applyNumberFormat="0" applyFill="0" applyBorder="0" applyAlignment="0" applyProtection="0"/>
    <xf numFmtId="0" fontId="41" fillId="31" borderId="0" applyNumberFormat="0" applyBorder="0" applyAlignment="0" applyProtection="0"/>
    <xf numFmtId="196" fontId="1" fillId="0" borderId="0" applyFont="0" applyFill="0" applyBorder="0" applyAlignment="0" applyProtection="0"/>
    <xf numFmtId="167" fontId="1" fillId="0" borderId="0" applyFont="0" applyFill="0" applyBorder="0" applyAlignment="0" applyProtection="0"/>
    <xf numFmtId="197" fontId="10" fillId="0" borderId="0">
      <protection locked="0"/>
    </xf>
    <xf numFmtId="199" fontId="1" fillId="0" borderId="0" applyFill="0" applyBorder="0" applyAlignment="0" applyProtection="0"/>
    <xf numFmtId="0" fontId="42" fillId="50" borderId="0" applyNumberFormat="0" applyBorder="0" applyAlignment="0" applyProtection="0"/>
    <xf numFmtId="0" fontId="1" fillId="0" borderId="0" applyNumberFormat="0" applyFill="0" applyBorder="0" applyAlignment="0" applyProtection="0"/>
    <xf numFmtId="0" fontId="1" fillId="51" borderId="81" applyNumberFormat="0" applyFont="0" applyAlignment="0" applyProtection="0"/>
    <xf numFmtId="9" fontId="1" fillId="0" borderId="0" applyFont="0" applyFill="0" applyBorder="0" applyAlignment="0" applyProtection="0"/>
    <xf numFmtId="200" fontId="1" fillId="0" borderId="0" applyFill="0" applyBorder="0" applyAlignment="0" applyProtection="0"/>
    <xf numFmtId="3" fontId="1" fillId="0" borderId="0" applyFill="0" applyBorder="0" applyAlignment="0" applyProtection="0"/>
    <xf numFmtId="0" fontId="47" fillId="44" borderId="82" applyNumberFormat="0" applyAlignment="0" applyProtection="0"/>
    <xf numFmtId="43" fontId="1" fillId="0" borderId="0" applyFont="0" applyFill="0" applyBorder="0" applyAlignment="0" applyProtection="0"/>
    <xf numFmtId="0" fontId="49" fillId="0" borderId="83" applyNumberFormat="0" applyFill="0" applyAlignment="0" applyProtection="0"/>
    <xf numFmtId="0" fontId="10" fillId="0" borderId="44">
      <protection locked="0"/>
    </xf>
    <xf numFmtId="0" fontId="8" fillId="0" borderId="0"/>
    <xf numFmtId="43" fontId="8" fillId="0" borderId="0" applyFont="0" applyFill="0" applyBorder="0" applyAlignment="0" applyProtection="0"/>
    <xf numFmtId="0" fontId="1" fillId="0" borderId="0"/>
    <xf numFmtId="44" fontId="61" fillId="0" borderId="0" applyFont="0" applyFill="0" applyBorder="0" applyAlignment="0" applyProtection="0"/>
    <xf numFmtId="37" fontId="61" fillId="0" borderId="0"/>
    <xf numFmtId="202" fontId="8" fillId="0" borderId="0"/>
    <xf numFmtId="9" fontId="1" fillId="0" borderId="0" applyFont="0" applyFill="0" applyBorder="0" applyAlignment="0" applyProtection="0"/>
    <xf numFmtId="9" fontId="1"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3" borderId="0" applyNumberFormat="0" applyBorder="0" applyAlignment="0" applyProtection="0"/>
    <xf numFmtId="0" fontId="12" fillId="36" borderId="0" applyNumberFormat="0" applyBorder="0" applyAlignment="0" applyProtection="0"/>
    <xf numFmtId="0" fontId="12" fillId="39" borderId="0" applyNumberFormat="0" applyBorder="0" applyAlignment="0" applyProtection="0"/>
    <xf numFmtId="0" fontId="24" fillId="40"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4" fillId="49" borderId="0" applyNumberFormat="0" applyBorder="0" applyAlignment="0" applyProtection="0"/>
    <xf numFmtId="0" fontId="41" fillId="31" borderId="0" applyNumberFormat="0" applyBorder="0" applyAlignment="0" applyProtection="0"/>
    <xf numFmtId="0" fontId="28" fillId="44" borderId="78" applyNumberFormat="0" applyAlignment="0" applyProtection="0"/>
    <xf numFmtId="0" fontId="29" fillId="45" borderId="79" applyNumberFormat="0" applyAlignment="0" applyProtection="0"/>
    <xf numFmtId="198" fontId="1" fillId="0" borderId="0" applyFont="0" applyFill="0" applyBorder="0" applyAlignment="0" applyProtection="0"/>
    <xf numFmtId="0" fontId="48" fillId="0" borderId="0" applyNumberFormat="0" applyFill="0" applyBorder="0" applyAlignment="0" applyProtection="0"/>
    <xf numFmtId="179" fontId="10" fillId="0" borderId="0">
      <protection locked="0"/>
    </xf>
    <xf numFmtId="0" fontId="25" fillId="32" borderId="0" applyNumberFormat="0" applyBorder="0" applyAlignment="0" applyProtection="0"/>
    <xf numFmtId="0" fontId="49" fillId="0" borderId="83" applyNumberFormat="0" applyFill="0" applyAlignment="0" applyProtection="0"/>
    <xf numFmtId="0" fontId="50" fillId="0" borderId="84" applyNumberFormat="0" applyFill="0" applyAlignment="0" applyProtection="0"/>
    <xf numFmtId="0" fontId="31" fillId="0" borderId="85" applyNumberFormat="0" applyFill="0" applyAlignment="0" applyProtection="0"/>
    <xf numFmtId="0" fontId="31" fillId="0" borderId="0" applyNumberFormat="0" applyFill="0" applyBorder="0" applyAlignment="0" applyProtection="0"/>
    <xf numFmtId="0" fontId="32" fillId="35" borderId="78" applyNumberFormat="0" applyAlignment="0" applyProtection="0"/>
    <xf numFmtId="0" fontId="30" fillId="0" borderId="80" applyNumberFormat="0" applyFill="0" applyAlignment="0" applyProtection="0"/>
    <xf numFmtId="44" fontId="1" fillId="0" borderId="0" applyFont="0" applyFill="0" applyBorder="0" applyAlignment="0" applyProtection="0"/>
    <xf numFmtId="0" fontId="1" fillId="51" borderId="81" applyNumberFormat="0" applyFont="0" applyAlignment="0" applyProtection="0"/>
    <xf numFmtId="0" fontId="47" fillId="44" borderId="82" applyNumberFormat="0" applyAlignment="0" applyProtection="0"/>
    <xf numFmtId="0" fontId="51" fillId="0" borderId="0" applyNumberFormat="0" applyFill="0" applyBorder="0" applyAlignment="0" applyProtection="0"/>
    <xf numFmtId="0" fontId="9" fillId="0" borderId="0" applyNumberFormat="0" applyFill="0" applyBorder="0" applyAlignment="0" applyProtection="0"/>
    <xf numFmtId="0" fontId="8" fillId="0" borderId="0"/>
    <xf numFmtId="44" fontId="8" fillId="0" borderId="0" applyFont="0" applyFill="0" applyBorder="0" applyAlignment="0" applyProtection="0"/>
    <xf numFmtId="0" fontId="8" fillId="0" borderId="0"/>
    <xf numFmtId="0" fontId="28" fillId="44" borderId="78" applyNumberFormat="0" applyAlignment="0" applyProtection="0"/>
    <xf numFmtId="0" fontId="32" fillId="35" borderId="78" applyNumberFormat="0" applyAlignment="0" applyProtection="0"/>
    <xf numFmtId="0" fontId="1" fillId="51" borderId="81" applyNumberFormat="0" applyFont="0" applyAlignment="0" applyProtection="0"/>
    <xf numFmtId="0" fontId="47" fillId="44" borderId="82" applyNumberFormat="0" applyAlignment="0" applyProtection="0"/>
    <xf numFmtId="0" fontId="28" fillId="44" borderId="78" applyNumberFormat="0" applyAlignment="0" applyProtection="0"/>
    <xf numFmtId="0" fontId="32" fillId="35" borderId="78" applyNumberFormat="0" applyAlignment="0" applyProtection="0"/>
    <xf numFmtId="0" fontId="1" fillId="51" borderId="81" applyNumberFormat="0" applyFont="0" applyAlignment="0" applyProtection="0"/>
    <xf numFmtId="0" fontId="47" fillId="44" borderId="82" applyNumberFormat="0" applyAlignment="0" applyProtection="0"/>
    <xf numFmtId="0" fontId="1" fillId="0" borderId="0" applyNumberFormat="0" applyFill="0" applyBorder="0" applyAlignment="0" applyProtection="0"/>
    <xf numFmtId="0" fontId="62" fillId="0" borderId="0"/>
    <xf numFmtId="43" fontId="62" fillId="0" borderId="0" applyFont="0" applyFill="0" applyBorder="0" applyAlignment="0" applyProtection="0"/>
    <xf numFmtId="9" fontId="62" fillId="0" borderId="0" applyFont="0" applyFill="0" applyBorder="0" applyAlignment="0" applyProtection="0"/>
    <xf numFmtId="0" fontId="62" fillId="0" borderId="0"/>
    <xf numFmtId="44" fontId="62" fillId="0" borderId="0" applyFont="0" applyFill="0" applyBorder="0" applyAlignment="0" applyProtection="0"/>
    <xf numFmtId="43" fontId="62" fillId="0" borderId="0" applyFont="0" applyFill="0" applyBorder="0" applyAlignment="0" applyProtection="0"/>
    <xf numFmtId="0" fontId="62" fillId="0" borderId="0"/>
    <xf numFmtId="43" fontId="62" fillId="0" borderId="0" applyFont="0" applyFill="0" applyBorder="0" applyAlignment="0" applyProtection="0"/>
    <xf numFmtId="0" fontId="62" fillId="0" borderId="0"/>
    <xf numFmtId="43" fontId="1" fillId="0" borderId="0" applyFont="0" applyFill="0" applyBorder="0" applyAlignment="0" applyProtection="0"/>
    <xf numFmtId="19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19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4" fontId="6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cellStyleXfs>
  <cellXfs count="315">
    <xf numFmtId="0" fontId="0" fillId="0" borderId="0" xfId="0"/>
    <xf numFmtId="0" fontId="1" fillId="0" borderId="0" xfId="126" applyAlignment="1">
      <alignment vertical="center"/>
    </xf>
    <xf numFmtId="0" fontId="20" fillId="4" borderId="1" xfId="126" applyFont="1" applyFill="1" applyBorder="1" applyAlignment="1">
      <alignment vertical="center"/>
    </xf>
    <xf numFmtId="0" fontId="20" fillId="4" borderId="2" xfId="126" applyFont="1" applyFill="1" applyBorder="1" applyAlignment="1">
      <alignment vertical="center"/>
    </xf>
    <xf numFmtId="0" fontId="7" fillId="4" borderId="2" xfId="126" applyFont="1" applyFill="1" applyBorder="1" applyAlignment="1">
      <alignment vertical="center"/>
    </xf>
    <xf numFmtId="0" fontId="20" fillId="4" borderId="2" xfId="126" applyFont="1" applyFill="1" applyBorder="1" applyAlignment="1">
      <alignment horizontal="center" vertical="center"/>
    </xf>
    <xf numFmtId="0" fontId="7" fillId="4" borderId="3" xfId="126" applyFont="1" applyFill="1" applyBorder="1" applyAlignment="1">
      <alignment vertical="center"/>
    </xf>
    <xf numFmtId="0" fontId="18" fillId="0" borderId="47" xfId="126" applyFont="1" applyBorder="1" applyAlignment="1">
      <alignment horizontal="center" vertical="center" wrapText="1"/>
    </xf>
    <xf numFmtId="0" fontId="21" fillId="0" borderId="38" xfId="126" applyFont="1" applyBorder="1" applyAlignment="1">
      <alignment horizontal="center" vertical="center" wrapText="1"/>
    </xf>
    <xf numFmtId="0" fontId="19" fillId="0" borderId="38" xfId="126" applyFont="1" applyBorder="1" applyAlignment="1">
      <alignment horizontal="center" vertical="center" wrapText="1"/>
    </xf>
    <xf numFmtId="0" fontId="1" fillId="0" borderId="48" xfId="126" applyBorder="1" applyAlignment="1">
      <alignment vertical="center" wrapText="1"/>
    </xf>
    <xf numFmtId="0" fontId="1" fillId="0" borderId="49" xfId="126" applyFont="1" applyBorder="1" applyAlignment="1">
      <alignment horizontal="left" vertical="center"/>
    </xf>
    <xf numFmtId="184" fontId="1" fillId="0" borderId="49" xfId="126" applyNumberFormat="1" applyBorder="1" applyAlignment="1">
      <alignment horizontal="center" vertical="center"/>
    </xf>
    <xf numFmtId="184" fontId="18" fillId="0" borderId="49" xfId="126" applyNumberFormat="1" applyFont="1" applyBorder="1" applyAlignment="1">
      <alignment horizontal="center" vertical="center"/>
    </xf>
    <xf numFmtId="184" fontId="18" fillId="0" borderId="50" xfId="126" applyNumberFormat="1" applyFont="1" applyBorder="1" applyAlignment="1">
      <alignment horizontal="center" vertical="center"/>
    </xf>
    <xf numFmtId="0" fontId="1" fillId="0" borderId="51" xfId="126" applyBorder="1" applyAlignment="1">
      <alignment vertical="center" wrapText="1"/>
    </xf>
    <xf numFmtId="0" fontId="1" fillId="0" borderId="29" xfId="126" applyFont="1" applyBorder="1" applyAlignment="1">
      <alignment horizontal="left" vertical="center"/>
    </xf>
    <xf numFmtId="184" fontId="1" fillId="0" borderId="29" xfId="126" applyNumberFormat="1" applyBorder="1" applyAlignment="1">
      <alignment horizontal="center" vertical="center"/>
    </xf>
    <xf numFmtId="184" fontId="18" fillId="0" borderId="29" xfId="126" applyNumberFormat="1" applyFont="1" applyBorder="1" applyAlignment="1">
      <alignment horizontal="center" vertical="center"/>
    </xf>
    <xf numFmtId="184" fontId="18" fillId="0" borderId="52" xfId="126" applyNumberFormat="1" applyFont="1" applyBorder="1" applyAlignment="1">
      <alignment horizontal="center" vertical="center"/>
    </xf>
    <xf numFmtId="0" fontId="1" fillId="0" borderId="53" xfId="126" applyBorder="1" applyAlignment="1">
      <alignment vertical="center" wrapText="1"/>
    </xf>
    <xf numFmtId="0" fontId="1" fillId="0" borderId="54" xfId="126" applyFont="1" applyBorder="1" applyAlignment="1">
      <alignment horizontal="left" vertical="center"/>
    </xf>
    <xf numFmtId="184" fontId="1" fillId="0" borderId="54" xfId="126" applyNumberFormat="1" applyBorder="1" applyAlignment="1">
      <alignment horizontal="center" vertical="center"/>
    </xf>
    <xf numFmtId="184" fontId="18" fillId="0" borderId="54" xfId="126" applyNumberFormat="1" applyFont="1" applyBorder="1" applyAlignment="1">
      <alignment horizontal="center" vertical="center"/>
    </xf>
    <xf numFmtId="184" fontId="18" fillId="0" borderId="55" xfId="126" applyNumberFormat="1" applyFont="1" applyBorder="1" applyAlignment="1">
      <alignment horizontal="center" vertical="center"/>
    </xf>
    <xf numFmtId="0" fontId="1" fillId="0" borderId="56" xfId="126" applyBorder="1" applyAlignment="1">
      <alignment vertical="center" wrapText="1"/>
    </xf>
    <xf numFmtId="0" fontId="1" fillId="0" borderId="57" xfId="126" applyFont="1" applyBorder="1" applyAlignment="1">
      <alignment horizontal="left" vertical="center"/>
    </xf>
    <xf numFmtId="184" fontId="1" fillId="0" borderId="57" xfId="126" applyNumberFormat="1" applyBorder="1" applyAlignment="1">
      <alignment horizontal="center" vertical="center"/>
    </xf>
    <xf numFmtId="184" fontId="18" fillId="0" borderId="57" xfId="126" applyNumberFormat="1" applyFont="1" applyBorder="1" applyAlignment="1">
      <alignment horizontal="center" vertical="center"/>
    </xf>
    <xf numFmtId="184" fontId="18" fillId="0" borderId="58" xfId="126" applyNumberFormat="1" applyFont="1" applyBorder="1" applyAlignment="1">
      <alignment horizontal="center" vertical="center"/>
    </xf>
    <xf numFmtId="0" fontId="7" fillId="0" borderId="0" xfId="126" applyFont="1" applyAlignment="1">
      <alignment vertical="center"/>
    </xf>
    <xf numFmtId="0" fontId="7" fillId="0" borderId="0" xfId="126" applyFont="1" applyAlignment="1">
      <alignment vertical="center" wrapText="1"/>
    </xf>
    <xf numFmtId="0" fontId="7" fillId="0" borderId="0" xfId="126" applyFont="1" applyAlignment="1">
      <alignment horizontal="center" vertical="center"/>
    </xf>
    <xf numFmtId="0" fontId="22" fillId="4" borderId="2" xfId="126" applyFont="1" applyFill="1" applyBorder="1" applyAlignment="1">
      <alignment horizontal="center" vertical="center"/>
    </xf>
    <xf numFmtId="0" fontId="23" fillId="0" borderId="29" xfId="126" applyFont="1" applyBorder="1" applyAlignment="1">
      <alignment horizontal="center" vertical="center"/>
    </xf>
    <xf numFmtId="184" fontId="23" fillId="0" borderId="29" xfId="126" applyNumberFormat="1" applyFont="1" applyBorder="1" applyAlignment="1">
      <alignment horizontal="center" vertical="center"/>
    </xf>
    <xf numFmtId="0" fontId="23" fillId="0" borderId="29" xfId="126" applyFont="1" applyBorder="1" applyAlignment="1">
      <alignment vertical="center" wrapText="1"/>
    </xf>
    <xf numFmtId="0" fontId="7" fillId="0" borderId="29" xfId="126" applyFont="1" applyBorder="1" applyAlignment="1">
      <alignment vertical="center" wrapText="1"/>
    </xf>
    <xf numFmtId="0" fontId="7" fillId="0" borderId="29" xfId="126" applyFont="1" applyBorder="1" applyAlignment="1">
      <alignment horizontal="center" vertical="center"/>
    </xf>
    <xf numFmtId="0" fontId="23" fillId="3" borderId="29" xfId="126" applyFont="1" applyFill="1" applyBorder="1" applyAlignment="1">
      <alignment horizontal="center" vertical="center"/>
    </xf>
    <xf numFmtId="184" fontId="23" fillId="3" borderId="29" xfId="126" applyNumberFormat="1" applyFont="1" applyFill="1" applyBorder="1" applyAlignment="1">
      <alignment horizontal="center" vertical="center"/>
    </xf>
    <xf numFmtId="0" fontId="1" fillId="0" borderId="0" xfId="126"/>
    <xf numFmtId="0" fontId="5" fillId="4" borderId="2" xfId="126" applyFont="1" applyFill="1" applyBorder="1"/>
    <xf numFmtId="0" fontId="1" fillId="4" borderId="3" xfId="126" applyFill="1" applyBorder="1"/>
    <xf numFmtId="0" fontId="5" fillId="0" borderId="0" xfId="126" applyFont="1"/>
    <xf numFmtId="0" fontId="18" fillId="0" borderId="29" xfId="126" applyFont="1" applyBorder="1" applyAlignment="1">
      <alignment horizontal="center"/>
    </xf>
    <xf numFmtId="0" fontId="3" fillId="0" borderId="29" xfId="126" applyFont="1" applyBorder="1" applyAlignment="1">
      <alignment horizontal="center"/>
    </xf>
    <xf numFmtId="0" fontId="18" fillId="0" borderId="0" xfId="126" applyFont="1"/>
    <xf numFmtId="0" fontId="18" fillId="0" borderId="29" xfId="126" applyFont="1" applyBorder="1"/>
    <xf numFmtId="0" fontId="4" fillId="0" borderId="29" xfId="126" applyFont="1" applyBorder="1"/>
    <xf numFmtId="0" fontId="18" fillId="0" borderId="0" xfId="126" applyFont="1" applyAlignment="1">
      <alignment horizontal="center" vertical="center"/>
    </xf>
    <xf numFmtId="0" fontId="20" fillId="4" borderId="47" xfId="1" applyFont="1" applyFill="1" applyBorder="1" applyAlignment="1">
      <alignment horizontal="center" vertical="center" wrapText="1"/>
    </xf>
    <xf numFmtId="0" fontId="20" fillId="4" borderId="60" xfId="1" applyFont="1" applyFill="1" applyBorder="1" applyAlignment="1">
      <alignment horizontal="center" vertical="center" wrapText="1"/>
    </xf>
    <xf numFmtId="0" fontId="20" fillId="4" borderId="38" xfId="1" applyFont="1" applyFill="1" applyBorder="1" applyAlignment="1">
      <alignment horizontal="center" vertical="center" wrapText="1"/>
    </xf>
    <xf numFmtId="0" fontId="20" fillId="4" borderId="47" xfId="1" applyFont="1" applyFill="1" applyBorder="1" applyAlignment="1">
      <alignment horizontal="center" vertical="center"/>
    </xf>
    <xf numFmtId="0" fontId="7" fillId="0" borderId="29" xfId="1" applyFont="1" applyBorder="1"/>
    <xf numFmtId="0" fontId="7" fillId="0" borderId="29" xfId="1" applyFont="1" applyBorder="1" applyAlignment="1">
      <alignment horizontal="center"/>
    </xf>
    <xf numFmtId="0" fontId="7" fillId="0" borderId="52" xfId="1" applyFont="1" applyBorder="1"/>
    <xf numFmtId="0" fontId="18" fillId="0" borderId="0" xfId="0" applyFont="1" applyAlignment="1">
      <alignment horizontal="center"/>
    </xf>
    <xf numFmtId="0" fontId="22" fillId="0" borderId="0" xfId="0" applyFont="1" applyAlignment="1">
      <alignment horizontal="right"/>
    </xf>
    <xf numFmtId="0" fontId="18" fillId="0" borderId="26" xfId="0" applyFont="1" applyBorder="1" applyAlignment="1">
      <alignment horizontal="center"/>
    </xf>
    <xf numFmtId="0" fontId="0" fillId="0" borderId="25" xfId="0" applyBorder="1" applyAlignment="1">
      <alignment horizontal="center"/>
    </xf>
    <xf numFmtId="0" fontId="0" fillId="0" borderId="25" xfId="0" applyBorder="1"/>
    <xf numFmtId="0" fontId="0" fillId="0" borderId="27" xfId="0" applyBorder="1"/>
    <xf numFmtId="0" fontId="18" fillId="0" borderId="61" xfId="0" applyFont="1" applyBorder="1" applyAlignment="1">
      <alignment horizontal="center"/>
    </xf>
    <xf numFmtId="0" fontId="0" fillId="0" borderId="24" xfId="0" applyBorder="1"/>
    <xf numFmtId="0" fontId="18" fillId="0" borderId="62" xfId="0" applyFont="1" applyBorder="1" applyAlignment="1">
      <alignment horizontal="center"/>
    </xf>
    <xf numFmtId="0" fontId="18" fillId="0" borderId="63" xfId="0" applyFont="1" applyBorder="1"/>
    <xf numFmtId="0" fontId="0" fillId="0" borderId="63" xfId="0" applyBorder="1" applyAlignment="1">
      <alignment horizontal="center"/>
    </xf>
    <xf numFmtId="10" fontId="0" fillId="0" borderId="63" xfId="125" applyNumberFormat="1" applyFont="1" applyBorder="1"/>
    <xf numFmtId="0" fontId="0" fillId="0" borderId="64" xfId="0" applyBorder="1"/>
    <xf numFmtId="0" fontId="18" fillId="0" borderId="13" xfId="0" applyFont="1" applyBorder="1" applyAlignment="1">
      <alignment horizontal="center"/>
    </xf>
    <xf numFmtId="0" fontId="0" fillId="0" borderId="14" xfId="0" applyBorder="1"/>
    <xf numFmtId="0" fontId="0" fillId="0" borderId="14" xfId="0" applyBorder="1" applyAlignment="1">
      <alignment horizontal="center"/>
    </xf>
    <xf numFmtId="10" fontId="0" fillId="0" borderId="14" xfId="125" applyNumberFormat="1" applyFont="1" applyBorder="1"/>
    <xf numFmtId="0" fontId="0" fillId="0" borderId="15" xfId="0" applyBorder="1"/>
    <xf numFmtId="0" fontId="18" fillId="0" borderId="25" xfId="0" applyFont="1" applyBorder="1" applyAlignment="1">
      <alignment horizontal="right"/>
    </xf>
    <xf numFmtId="0" fontId="18" fillId="0" borderId="65" xfId="0" applyFont="1" applyBorder="1" applyAlignment="1">
      <alignment horizontal="center"/>
    </xf>
    <xf numFmtId="0" fontId="0" fillId="0" borderId="66" xfId="0" applyBorder="1"/>
    <xf numFmtId="0" fontId="0" fillId="0" borderId="66" xfId="0" applyBorder="1" applyAlignment="1">
      <alignment horizontal="center"/>
    </xf>
    <xf numFmtId="10" fontId="0" fillId="0" borderId="66" xfId="125" applyNumberFormat="1" applyFont="1" applyBorder="1"/>
    <xf numFmtId="0" fontId="0" fillId="0" borderId="67" xfId="0" applyBorder="1"/>
    <xf numFmtId="0" fontId="18" fillId="0" borderId="68" xfId="0" applyFont="1" applyBorder="1" applyAlignment="1">
      <alignment horizontal="center"/>
    </xf>
    <xf numFmtId="0" fontId="0" fillId="0" borderId="28" xfId="0" applyBorder="1"/>
    <xf numFmtId="0" fontId="0" fillId="0" borderId="28" xfId="0" applyBorder="1" applyAlignment="1">
      <alignment horizontal="center"/>
    </xf>
    <xf numFmtId="10" fontId="0" fillId="0" borderId="28" xfId="125" applyNumberFormat="1" applyFont="1" applyBorder="1"/>
    <xf numFmtId="0" fontId="18" fillId="0" borderId="28" xfId="0" applyFont="1" applyBorder="1" applyAlignment="1">
      <alignment horizontal="right"/>
    </xf>
    <xf numFmtId="0" fontId="18" fillId="0" borderId="14" xfId="0" applyFont="1" applyBorder="1" applyAlignment="1">
      <alignment horizontal="right"/>
    </xf>
    <xf numFmtId="0" fontId="7" fillId="0" borderId="0" xfId="126" applyFont="1"/>
    <xf numFmtId="0" fontId="7" fillId="0" borderId="0" xfId="126" applyFont="1" applyAlignment="1" applyProtection="1">
      <alignment vertical="center"/>
      <protection hidden="1"/>
    </xf>
    <xf numFmtId="0" fontId="6" fillId="0" borderId="0" xfId="126" applyFont="1" applyAlignment="1">
      <alignment vertical="center" wrapText="1"/>
    </xf>
    <xf numFmtId="44" fontId="7" fillId="0" borderId="0" xfId="91" applyNumberFormat="1" applyFont="1" applyAlignment="1" applyProtection="1">
      <alignment vertical="center"/>
      <protection hidden="1"/>
    </xf>
    <xf numFmtId="0" fontId="6" fillId="0" borderId="0" xfId="126" applyFont="1" applyAlignment="1">
      <alignment horizontal="right" vertical="center"/>
    </xf>
    <xf numFmtId="0" fontId="6" fillId="0" borderId="26" xfId="126" applyFont="1" applyBorder="1" applyAlignment="1">
      <alignment horizontal="right" vertical="center"/>
    </xf>
    <xf numFmtId="0" fontId="6" fillId="0" borderId="25" xfId="126" applyFont="1" applyBorder="1" applyAlignment="1">
      <alignment vertical="center"/>
    </xf>
    <xf numFmtId="0" fontId="7" fillId="0" borderId="25" xfId="126" applyFont="1" applyBorder="1" applyAlignment="1">
      <alignment vertical="center"/>
    </xf>
    <xf numFmtId="0" fontId="7" fillId="0" borderId="45" xfId="126" applyFont="1" applyBorder="1" applyAlignment="1">
      <alignment vertical="center"/>
    </xf>
    <xf numFmtId="0" fontId="6" fillId="0" borderId="27" xfId="126" applyFont="1" applyBorder="1" applyAlignment="1">
      <alignment horizontal="center" vertical="center"/>
    </xf>
    <xf numFmtId="0" fontId="6" fillId="0" borderId="61" xfId="126" applyFont="1" applyBorder="1" applyAlignment="1">
      <alignment vertical="center"/>
    </xf>
    <xf numFmtId="0" fontId="6" fillId="0" borderId="0" xfId="126" applyFont="1" applyBorder="1" applyAlignment="1">
      <alignment vertical="center"/>
    </xf>
    <xf numFmtId="0" fontId="7" fillId="0" borderId="0" xfId="126" applyFont="1" applyBorder="1" applyAlignment="1">
      <alignment vertical="center"/>
    </xf>
    <xf numFmtId="0" fontId="7" fillId="0" borderId="70" xfId="126" applyFont="1" applyBorder="1" applyAlignment="1">
      <alignment vertical="center"/>
    </xf>
    <xf numFmtId="0" fontId="7" fillId="0" borderId="24" xfId="126" applyFont="1" applyBorder="1" applyAlignment="1">
      <alignment horizontal="center" vertical="center"/>
    </xf>
    <xf numFmtId="0" fontId="7" fillId="0" borderId="61" xfId="126" applyFont="1" applyBorder="1" applyAlignment="1">
      <alignment vertical="center"/>
    </xf>
    <xf numFmtId="0" fontId="6" fillId="0" borderId="13" xfId="126" applyFont="1" applyBorder="1" applyAlignment="1">
      <alignment vertical="center"/>
    </xf>
    <xf numFmtId="0" fontId="6" fillId="0" borderId="14" xfId="126" applyFont="1" applyBorder="1" applyAlignment="1">
      <alignment horizontal="left" vertical="center"/>
    </xf>
    <xf numFmtId="0" fontId="7" fillId="0" borderId="14" xfId="126" applyFont="1" applyBorder="1" applyAlignment="1">
      <alignment vertical="center"/>
    </xf>
    <xf numFmtId="0" fontId="7" fillId="0" borderId="39" xfId="126" applyFont="1" applyBorder="1" applyAlignment="1">
      <alignment vertical="center"/>
    </xf>
    <xf numFmtId="0" fontId="7" fillId="0" borderId="15" xfId="126" applyFont="1" applyBorder="1" applyAlignment="1">
      <alignment horizontal="center" vertical="center"/>
    </xf>
    <xf numFmtId="0" fontId="7" fillId="0" borderId="4" xfId="126" applyFont="1" applyBorder="1" applyAlignment="1">
      <alignment horizontal="center" vertical="center"/>
    </xf>
    <xf numFmtId="0" fontId="7" fillId="0" borderId="5" xfId="126" applyFont="1" applyBorder="1" applyAlignment="1">
      <alignment horizontal="center" vertical="center"/>
    </xf>
    <xf numFmtId="0" fontId="7" fillId="0" borderId="6" xfId="126" applyFont="1" applyBorder="1" applyAlignment="1">
      <alignment horizontal="center" vertical="center"/>
    </xf>
    <xf numFmtId="0" fontId="7" fillId="0" borderId="7" xfId="126" applyFont="1" applyBorder="1" applyAlignment="1">
      <alignment horizontal="center" vertical="center"/>
    </xf>
    <xf numFmtId="0" fontId="7" fillId="0" borderId="8" xfId="126" applyFont="1" applyBorder="1" applyAlignment="1">
      <alignment horizontal="center" vertical="center"/>
    </xf>
    <xf numFmtId="0" fontId="7" fillId="0" borderId="9" xfId="126" applyFont="1" applyBorder="1" applyAlignment="1">
      <alignment horizontal="center" vertical="center"/>
    </xf>
    <xf numFmtId="0" fontId="7" fillId="0" borderId="46" xfId="126" applyFont="1" applyBorder="1" applyAlignment="1">
      <alignment horizontal="center" vertical="center"/>
    </xf>
    <xf numFmtId="0" fontId="7" fillId="0" borderId="71" xfId="126" applyFont="1" applyBorder="1" applyAlignment="1">
      <alignment horizontal="center" vertical="center"/>
    </xf>
    <xf numFmtId="0" fontId="7" fillId="0" borderId="10" xfId="126" applyFont="1" applyBorder="1" applyAlignment="1">
      <alignment horizontal="center" vertical="center"/>
    </xf>
    <xf numFmtId="0" fontId="7" fillId="0" borderId="11" xfId="126" applyFont="1" applyBorder="1" applyAlignment="1">
      <alignment horizontal="center" vertical="center"/>
    </xf>
    <xf numFmtId="0" fontId="7" fillId="0" borderId="11" xfId="126" quotePrefix="1" applyFont="1" applyBorder="1" applyAlignment="1">
      <alignment horizontal="center" vertical="center"/>
    </xf>
    <xf numFmtId="0" fontId="7" fillId="0" borderId="12" xfId="126" applyFont="1" applyBorder="1" applyAlignment="1">
      <alignment horizontal="center" vertical="center"/>
    </xf>
    <xf numFmtId="0" fontId="7" fillId="0" borderId="16" xfId="126" applyFont="1" applyBorder="1" applyAlignment="1">
      <alignment horizontal="left" vertical="center" wrapText="1"/>
    </xf>
    <xf numFmtId="0" fontId="7" fillId="0" borderId="34" xfId="126" applyFont="1" applyBorder="1" applyAlignment="1">
      <alignment vertical="center"/>
    </xf>
    <xf numFmtId="0" fontId="7" fillId="0" borderId="34" xfId="126" applyFont="1" applyBorder="1" applyAlignment="1">
      <alignment horizontal="center" vertical="center"/>
    </xf>
    <xf numFmtId="2" fontId="7" fillId="0" borderId="34" xfId="126" applyNumberFormat="1" applyFont="1" applyBorder="1" applyAlignment="1">
      <alignment vertical="center"/>
    </xf>
    <xf numFmtId="185" fontId="7" fillId="0" borderId="34" xfId="91" applyNumberFormat="1" applyFont="1" applyBorder="1" applyAlignment="1">
      <alignment vertical="center"/>
    </xf>
    <xf numFmtId="185" fontId="7" fillId="0" borderId="35" xfId="91" applyNumberFormat="1" applyFont="1" applyBorder="1" applyAlignment="1">
      <alignment horizontal="right" vertical="center"/>
    </xf>
    <xf numFmtId="0" fontId="7" fillId="0" borderId="42" xfId="126" applyFont="1" applyBorder="1" applyAlignment="1">
      <alignment horizontal="left" vertical="center" wrapText="1"/>
    </xf>
    <xf numFmtId="0" fontId="7" fillId="0" borderId="20" xfId="126" applyFont="1" applyBorder="1" applyAlignment="1">
      <alignment vertical="center"/>
    </xf>
    <xf numFmtId="0" fontId="7" fillId="0" borderId="20" xfId="126" applyFont="1" applyBorder="1" applyAlignment="1">
      <alignment horizontal="center" vertical="center"/>
    </xf>
    <xf numFmtId="2" fontId="7" fillId="0" borderId="20" xfId="126" applyNumberFormat="1" applyFont="1" applyBorder="1" applyAlignment="1">
      <alignment vertical="center"/>
    </xf>
    <xf numFmtId="185" fontId="7" fillId="0" borderId="20" xfId="91" applyNumberFormat="1" applyFont="1" applyBorder="1" applyAlignment="1">
      <alignment vertical="center"/>
    </xf>
    <xf numFmtId="185" fontId="7" fillId="0" borderId="43" xfId="91" applyNumberFormat="1" applyFont="1" applyBorder="1" applyAlignment="1">
      <alignment horizontal="right" vertical="center"/>
    </xf>
    <xf numFmtId="0" fontId="7" fillId="0" borderId="13" xfId="126" applyFont="1" applyBorder="1" applyAlignment="1">
      <alignment horizontal="left" vertical="center" wrapText="1"/>
    </xf>
    <xf numFmtId="0" fontId="7" fillId="0" borderId="11" xfId="126" applyFont="1" applyBorder="1" applyAlignment="1">
      <alignment vertical="center"/>
    </xf>
    <xf numFmtId="2" fontId="7" fillId="0" borderId="23" xfId="126" applyNumberFormat="1" applyFont="1" applyBorder="1" applyAlignment="1">
      <alignment vertical="center"/>
    </xf>
    <xf numFmtId="185" fontId="7" fillId="0" borderId="23" xfId="91" applyNumberFormat="1" applyFont="1" applyBorder="1" applyAlignment="1">
      <alignment vertical="center"/>
    </xf>
    <xf numFmtId="185" fontId="7" fillId="0" borderId="40" xfId="91" applyNumberFormat="1" applyFont="1" applyBorder="1" applyAlignment="1">
      <alignment horizontal="right" vertical="center"/>
    </xf>
    <xf numFmtId="2" fontId="7" fillId="0" borderId="0" xfId="126" applyNumberFormat="1" applyFont="1" applyBorder="1" applyAlignment="1">
      <alignment vertical="center"/>
    </xf>
    <xf numFmtId="185" fontId="7" fillId="0" borderId="0" xfId="126" applyNumberFormat="1" applyFont="1" applyBorder="1" applyAlignment="1">
      <alignment vertical="center"/>
    </xf>
    <xf numFmtId="185" fontId="7" fillId="0" borderId="24" xfId="91" applyNumberFormat="1" applyFont="1" applyBorder="1" applyAlignment="1">
      <alignment horizontal="right" vertical="center"/>
    </xf>
    <xf numFmtId="2" fontId="6" fillId="0" borderId="0" xfId="126" applyNumberFormat="1" applyFont="1" applyBorder="1" applyAlignment="1">
      <alignment vertical="center"/>
    </xf>
    <xf numFmtId="185" fontId="7" fillId="0" borderId="32" xfId="91" applyNumberFormat="1" applyFont="1" applyBorder="1" applyAlignment="1">
      <alignment horizontal="right" vertical="center"/>
    </xf>
    <xf numFmtId="185" fontId="7" fillId="0" borderId="24" xfId="126" applyNumberFormat="1" applyFont="1" applyBorder="1" applyAlignment="1">
      <alignment horizontal="center" vertical="center"/>
    </xf>
    <xf numFmtId="0" fontId="6" fillId="0" borderId="26" xfId="126" applyFont="1" applyBorder="1" applyAlignment="1">
      <alignment vertical="center"/>
    </xf>
    <xf numFmtId="2" fontId="7" fillId="0" borderId="25" xfId="126" applyNumberFormat="1" applyFont="1" applyBorder="1" applyAlignment="1">
      <alignment vertical="center"/>
    </xf>
    <xf numFmtId="185" fontId="7" fillId="0" borderId="25" xfId="126" applyNumberFormat="1" applyFont="1" applyBorder="1" applyAlignment="1">
      <alignment vertical="center"/>
    </xf>
    <xf numFmtId="185" fontId="7" fillId="0" borderId="27" xfId="126" applyNumberFormat="1" applyFont="1" applyBorder="1" applyAlignment="1">
      <alignment horizontal="center" vertical="center"/>
    </xf>
    <xf numFmtId="2" fontId="7" fillId="0" borderId="5" xfId="126" applyNumberFormat="1" applyFont="1" applyBorder="1" applyAlignment="1">
      <alignment horizontal="center" vertical="center"/>
    </xf>
    <xf numFmtId="185" fontId="7" fillId="0" borderId="5" xfId="126" applyNumberFormat="1" applyFont="1" applyBorder="1" applyAlignment="1">
      <alignment horizontal="center" vertical="center"/>
    </xf>
    <xf numFmtId="185" fontId="7" fillId="0" borderId="6" xfId="126" applyNumberFormat="1" applyFont="1" applyBorder="1" applyAlignment="1">
      <alignment horizontal="center" vertical="center"/>
    </xf>
    <xf numFmtId="2" fontId="7" fillId="0" borderId="8" xfId="126" applyNumberFormat="1" applyFont="1" applyBorder="1" applyAlignment="1">
      <alignment horizontal="center" vertical="center"/>
    </xf>
    <xf numFmtId="185" fontId="7" fillId="0" borderId="8" xfId="126" applyNumberFormat="1" applyFont="1" applyBorder="1" applyAlignment="1">
      <alignment horizontal="center" vertical="center"/>
    </xf>
    <xf numFmtId="185" fontId="7" fillId="0" borderId="9" xfId="126" applyNumberFormat="1" applyFont="1" applyBorder="1" applyAlignment="1">
      <alignment horizontal="center" vertical="center"/>
    </xf>
    <xf numFmtId="2" fontId="7" fillId="0" borderId="11" xfId="126" applyNumberFormat="1" applyFont="1" applyBorder="1" applyAlignment="1">
      <alignment horizontal="center" vertical="center"/>
    </xf>
    <xf numFmtId="185" fontId="7" fillId="0" borderId="11" xfId="126" applyNumberFormat="1" applyFont="1" applyBorder="1" applyAlignment="1">
      <alignment horizontal="center" vertical="center"/>
    </xf>
    <xf numFmtId="185" fontId="7" fillId="0" borderId="12" xfId="126" applyNumberFormat="1" applyFont="1" applyBorder="1" applyAlignment="1">
      <alignment horizontal="center" vertical="center"/>
    </xf>
    <xf numFmtId="0" fontId="7" fillId="0" borderId="33" xfId="126" applyFont="1" applyBorder="1" applyAlignment="1">
      <alignment vertical="center" wrapText="1"/>
    </xf>
    <xf numFmtId="2" fontId="7" fillId="0" borderId="17" xfId="126" applyNumberFormat="1" applyFont="1" applyBorder="1" applyAlignment="1">
      <alignment vertical="center"/>
    </xf>
    <xf numFmtId="185" fontId="7" fillId="0" borderId="17" xfId="91" applyNumberFormat="1" applyFont="1" applyBorder="1" applyAlignment="1">
      <alignment vertical="center"/>
    </xf>
    <xf numFmtId="0" fontId="7" fillId="0" borderId="21" xfId="126" applyFont="1" applyBorder="1" applyAlignment="1">
      <alignment horizontal="left" vertical="center" wrapText="1"/>
    </xf>
    <xf numFmtId="2" fontId="7" fillId="0" borderId="72" xfId="126" applyNumberFormat="1" applyFont="1" applyBorder="1" applyAlignment="1">
      <alignment vertical="center"/>
    </xf>
    <xf numFmtId="185" fontId="7" fillId="0" borderId="72" xfId="91" applyNumberFormat="1" applyFont="1" applyBorder="1" applyAlignment="1">
      <alignment vertical="center"/>
    </xf>
    <xf numFmtId="0" fontId="7" fillId="0" borderId="18" xfId="126" applyFont="1" applyBorder="1" applyAlignment="1">
      <alignment horizontal="left" vertical="center" wrapText="1"/>
    </xf>
    <xf numFmtId="2" fontId="7" fillId="0" borderId="19" xfId="126" applyNumberFormat="1" applyFont="1" applyBorder="1" applyAlignment="1">
      <alignment vertical="center"/>
    </xf>
    <xf numFmtId="0" fontId="7" fillId="0" borderId="19" xfId="126" applyFont="1" applyBorder="1" applyAlignment="1">
      <alignment horizontal="center" vertical="center"/>
    </xf>
    <xf numFmtId="2" fontId="7" fillId="0" borderId="73" xfId="126" applyNumberFormat="1" applyFont="1" applyBorder="1" applyAlignment="1">
      <alignment vertical="center"/>
    </xf>
    <xf numFmtId="185" fontId="7" fillId="0" borderId="73" xfId="91" applyNumberFormat="1" applyFont="1" applyBorder="1" applyAlignment="1">
      <alignment vertical="center"/>
    </xf>
    <xf numFmtId="185" fontId="7" fillId="0" borderId="41" xfId="91" applyNumberFormat="1" applyFont="1" applyBorder="1" applyAlignment="1">
      <alignment horizontal="right" vertical="center"/>
    </xf>
    <xf numFmtId="0" fontId="7" fillId="0" borderId="22" xfId="126" applyFont="1" applyBorder="1" applyAlignment="1">
      <alignment horizontal="left" vertical="center" wrapText="1"/>
    </xf>
    <xf numFmtId="0" fontId="7" fillId="0" borderId="23" xfId="126" applyFont="1" applyBorder="1" applyAlignment="1">
      <alignment horizontal="center" vertical="center"/>
    </xf>
    <xf numFmtId="0" fontId="7" fillId="0" borderId="33" xfId="126" applyFont="1" applyBorder="1" applyAlignment="1">
      <alignment horizontal="left" vertical="center" wrapText="1"/>
    </xf>
    <xf numFmtId="0" fontId="7" fillId="0" borderId="34" xfId="126" applyFont="1" applyBorder="1" applyAlignment="1">
      <alignment vertical="center" wrapText="1"/>
    </xf>
    <xf numFmtId="185" fontId="7" fillId="0" borderId="35" xfId="91" applyNumberFormat="1" applyFont="1" applyBorder="1" applyAlignment="1">
      <alignment horizontal="center" vertical="center"/>
    </xf>
    <xf numFmtId="0" fontId="7" fillId="0" borderId="36" xfId="126" applyFont="1" applyBorder="1" applyAlignment="1">
      <alignment horizontal="left" vertical="center" wrapText="1"/>
    </xf>
    <xf numFmtId="0" fontId="7" fillId="0" borderId="31" xfId="126" applyFont="1" applyBorder="1" applyAlignment="1">
      <alignment vertical="center" wrapText="1"/>
    </xf>
    <xf numFmtId="0" fontId="7" fillId="0" borderId="31" xfId="126" applyFont="1" applyBorder="1" applyAlignment="1">
      <alignment horizontal="center" vertical="center"/>
    </xf>
    <xf numFmtId="2" fontId="7" fillId="0" borderId="31" xfId="126" applyNumberFormat="1" applyFont="1" applyBorder="1" applyAlignment="1">
      <alignment vertical="center"/>
    </xf>
    <xf numFmtId="185" fontId="7" fillId="0" borderId="31" xfId="91" applyNumberFormat="1" applyFont="1" applyBorder="1" applyAlignment="1">
      <alignment vertical="center"/>
    </xf>
    <xf numFmtId="185" fontId="7" fillId="0" borderId="37" xfId="91" applyNumberFormat="1" applyFont="1" applyBorder="1" applyAlignment="1">
      <alignment horizontal="center" vertical="center"/>
    </xf>
    <xf numFmtId="185" fontId="7" fillId="0" borderId="43" xfId="91" applyNumberFormat="1" applyFont="1" applyBorder="1" applyAlignment="1">
      <alignment horizontal="center" vertical="center"/>
    </xf>
    <xf numFmtId="0" fontId="7" fillId="0" borderId="23" xfId="126" applyFont="1" applyBorder="1" applyAlignment="1">
      <alignment vertical="center" wrapText="1"/>
    </xf>
    <xf numFmtId="185" fontId="7" fillId="0" borderId="40" xfId="91" applyNumberFormat="1" applyFont="1" applyBorder="1" applyAlignment="1">
      <alignment horizontal="center" vertical="center"/>
    </xf>
    <xf numFmtId="44" fontId="7" fillId="0" borderId="24" xfId="91" applyNumberFormat="1" applyFont="1" applyBorder="1" applyAlignment="1">
      <alignment horizontal="center" vertical="center"/>
    </xf>
    <xf numFmtId="44" fontId="7" fillId="0" borderId="32" xfId="91" applyNumberFormat="1" applyFont="1" applyBorder="1" applyAlignment="1">
      <alignment horizontal="center" vertical="center"/>
    </xf>
    <xf numFmtId="0" fontId="7" fillId="0" borderId="65" xfId="126" applyFont="1" applyBorder="1" applyAlignment="1">
      <alignment vertical="center"/>
    </xf>
    <xf numFmtId="0" fontId="7" fillId="0" borderId="66" xfId="126" applyFont="1" applyBorder="1" applyAlignment="1">
      <alignment vertical="center"/>
    </xf>
    <xf numFmtId="0" fontId="7" fillId="0" borderId="67" xfId="126" applyFont="1" applyBorder="1" applyAlignment="1">
      <alignment horizontal="center" vertical="center"/>
    </xf>
    <xf numFmtId="0" fontId="7" fillId="0" borderId="68" xfId="126" applyFont="1" applyBorder="1" applyAlignment="1">
      <alignment vertical="center"/>
    </xf>
    <xf numFmtId="0" fontId="7" fillId="0" borderId="28" xfId="126" applyFont="1" applyBorder="1" applyAlignment="1">
      <alignment vertical="center"/>
    </xf>
    <xf numFmtId="0" fontId="7" fillId="0" borderId="69" xfId="126" applyFont="1" applyBorder="1" applyAlignment="1">
      <alignment horizontal="center" vertical="center"/>
    </xf>
    <xf numFmtId="0" fontId="7" fillId="0" borderId="61" xfId="126" applyFont="1" applyBorder="1" applyAlignment="1">
      <alignment horizontal="center" vertical="center"/>
    </xf>
    <xf numFmtId="0" fontId="7" fillId="0" borderId="0" xfId="126" applyFont="1" applyBorder="1" applyAlignment="1">
      <alignment horizontal="center" vertical="center"/>
    </xf>
    <xf numFmtId="44" fontId="7" fillId="0" borderId="0" xfId="91" applyNumberFormat="1" applyFont="1" applyBorder="1" applyAlignment="1">
      <alignment vertical="center"/>
    </xf>
    <xf numFmtId="186" fontId="7" fillId="0" borderId="24" xfId="126" applyNumberFormat="1" applyFont="1" applyBorder="1" applyAlignment="1">
      <alignment horizontal="center" vertical="center"/>
    </xf>
    <xf numFmtId="10" fontId="7" fillId="0" borderId="0" xfId="126" applyNumberFormat="1" applyFont="1" applyBorder="1" applyAlignment="1">
      <alignment horizontal="center" vertical="center"/>
    </xf>
    <xf numFmtId="2" fontId="7" fillId="0" borderId="74" xfId="126" applyNumberFormat="1" applyFont="1" applyBorder="1" applyAlignment="1">
      <alignment vertical="center"/>
    </xf>
    <xf numFmtId="0" fontId="7" fillId="0" borderId="75" xfId="126" applyFont="1" applyBorder="1" applyAlignment="1">
      <alignment horizontal="center" vertical="center"/>
    </xf>
    <xf numFmtId="44" fontId="6" fillId="0" borderId="76" xfId="91" applyNumberFormat="1" applyFont="1" applyBorder="1" applyAlignment="1">
      <alignment horizontal="center" vertical="center"/>
    </xf>
    <xf numFmtId="44" fontId="7" fillId="0" borderId="75" xfId="91" applyNumberFormat="1" applyFont="1" applyBorder="1" applyAlignment="1">
      <alignment horizontal="center" vertical="center"/>
    </xf>
    <xf numFmtId="2" fontId="7" fillId="0" borderId="77" xfId="126" applyNumberFormat="1" applyFont="1" applyBorder="1" applyAlignment="1">
      <alignment vertical="center"/>
    </xf>
    <xf numFmtId="0" fontId="6" fillId="0" borderId="61" xfId="126" applyFont="1" applyBorder="1" applyAlignment="1">
      <alignment horizontal="center" vertical="center"/>
    </xf>
    <xf numFmtId="0" fontId="6" fillId="0" borderId="0" xfId="126" applyFont="1" applyBorder="1" applyAlignment="1">
      <alignment horizontal="right" vertical="center"/>
    </xf>
    <xf numFmtId="0" fontId="6" fillId="0" borderId="0" xfId="126" applyFont="1" applyBorder="1" applyAlignment="1">
      <alignment horizontal="center" vertical="center"/>
    </xf>
    <xf numFmtId="44" fontId="6" fillId="5" borderId="32" xfId="91" applyNumberFormat="1" applyFont="1" applyFill="1" applyBorder="1" applyAlignment="1">
      <alignment horizontal="center" vertical="center"/>
    </xf>
    <xf numFmtId="0" fontId="7" fillId="0" borderId="0" xfId="126" applyFont="1" applyBorder="1" applyAlignment="1">
      <alignment horizontal="left" vertical="center" wrapText="1"/>
    </xf>
    <xf numFmtId="44" fontId="6" fillId="0" borderId="24" xfId="91" applyNumberFormat="1" applyFont="1" applyBorder="1" applyAlignment="1">
      <alignment horizontal="center" vertical="center"/>
    </xf>
    <xf numFmtId="0" fontId="7" fillId="0" borderId="74" xfId="126" applyFont="1" applyBorder="1" applyAlignment="1">
      <alignment vertical="center"/>
    </xf>
    <xf numFmtId="0" fontId="6" fillId="0" borderId="62" xfId="126" applyFont="1" applyBorder="1" applyAlignment="1">
      <alignment horizontal="center" vertical="center"/>
    </xf>
    <xf numFmtId="0" fontId="6" fillId="0" borderId="63" xfId="126" applyFont="1" applyBorder="1" applyAlignment="1">
      <alignment vertical="center"/>
    </xf>
    <xf numFmtId="0" fontId="7" fillId="0" borderId="63" xfId="126" applyFont="1" applyBorder="1" applyAlignment="1">
      <alignment vertical="center"/>
    </xf>
    <xf numFmtId="0" fontId="6" fillId="0" borderId="63" xfId="126" applyFont="1" applyBorder="1" applyAlignment="1">
      <alignment horizontal="center" vertical="center"/>
    </xf>
    <xf numFmtId="44" fontId="6" fillId="6" borderId="32" xfId="91" applyNumberFormat="1" applyFont="1" applyFill="1" applyBorder="1" applyAlignment="1">
      <alignment horizontal="center" vertical="center"/>
    </xf>
    <xf numFmtId="0" fontId="6" fillId="0" borderId="13" xfId="126" applyFont="1" applyBorder="1" applyAlignment="1">
      <alignment horizontal="center" vertical="center"/>
    </xf>
    <xf numFmtId="0" fontId="6" fillId="0" borderId="14" xfId="126" applyFont="1" applyBorder="1" applyAlignment="1">
      <alignment vertical="center"/>
    </xf>
    <xf numFmtId="0" fontId="7" fillId="0" borderId="14" xfId="126" applyFont="1" applyBorder="1" applyAlignment="1">
      <alignment horizontal="center" vertical="center"/>
    </xf>
    <xf numFmtId="44" fontId="6" fillId="0" borderId="15" xfId="91" applyNumberFormat="1" applyFont="1" applyBorder="1" applyAlignment="1">
      <alignment horizontal="center" vertical="center"/>
    </xf>
    <xf numFmtId="0" fontId="7" fillId="3" borderId="29" xfId="126" applyFont="1" applyFill="1" applyBorder="1" applyAlignment="1">
      <alignment vertical="center" wrapText="1"/>
    </xf>
    <xf numFmtId="0" fontId="7" fillId="3" borderId="29" xfId="126" applyFont="1" applyFill="1" applyBorder="1" applyAlignment="1">
      <alignment horizontal="center" vertical="center"/>
    </xf>
    <xf numFmtId="0" fontId="7" fillId="0" borderId="54" xfId="126" applyFont="1" applyBorder="1" applyAlignment="1">
      <alignment horizontal="center" vertical="center"/>
    </xf>
    <xf numFmtId="0" fontId="23" fillId="0" borderId="54" xfId="126" applyFont="1" applyBorder="1" applyAlignment="1">
      <alignment horizontal="center" vertical="center"/>
    </xf>
    <xf numFmtId="184" fontId="23" fillId="0" borderId="54" xfId="126" applyNumberFormat="1" applyFont="1" applyBorder="1" applyAlignment="1">
      <alignment horizontal="center" vertical="center"/>
    </xf>
    <xf numFmtId="0" fontId="7" fillId="0" borderId="0" xfId="126" applyFont="1" applyBorder="1" applyAlignment="1">
      <alignment vertical="center" wrapText="1"/>
    </xf>
    <xf numFmtId="0" fontId="23" fillId="0" borderId="0" xfId="126" applyFont="1" applyBorder="1" applyAlignment="1">
      <alignment horizontal="center" vertical="center"/>
    </xf>
    <xf numFmtId="184" fontId="23" fillId="0" borderId="0" xfId="126" applyNumberFormat="1" applyFont="1" applyBorder="1" applyAlignment="1">
      <alignment horizontal="center" vertical="center"/>
    </xf>
    <xf numFmtId="0" fontId="7" fillId="3" borderId="46" xfId="126" applyFont="1" applyFill="1" applyBorder="1" applyAlignment="1">
      <alignment vertical="center" wrapText="1"/>
    </xf>
    <xf numFmtId="0" fontId="7" fillId="3" borderId="46" xfId="126" applyFont="1" applyFill="1" applyBorder="1" applyAlignment="1">
      <alignment horizontal="center" vertical="center"/>
    </xf>
    <xf numFmtId="0" fontId="7" fillId="0" borderId="29" xfId="126" applyFont="1" applyFill="1" applyBorder="1" applyAlignment="1">
      <alignment vertical="center" wrapText="1"/>
    </xf>
    <xf numFmtId="0" fontId="7" fillId="0" borderId="29" xfId="126" applyFont="1" applyFill="1" applyBorder="1" applyAlignment="1">
      <alignment horizontal="center" vertical="center"/>
    </xf>
    <xf numFmtId="0" fontId="23" fillId="0" borderId="29" xfId="126" applyFont="1" applyFill="1" applyBorder="1" applyAlignment="1">
      <alignment horizontal="center" vertical="center"/>
    </xf>
    <xf numFmtId="184" fontId="23" fillId="0" borderId="29" xfId="126" applyNumberFormat="1" applyFont="1" applyFill="1" applyBorder="1" applyAlignment="1">
      <alignment horizontal="center" vertical="center"/>
    </xf>
    <xf numFmtId="0" fontId="1" fillId="0" borderId="0" xfId="126" applyFont="1" applyAlignment="1">
      <alignment vertical="center"/>
    </xf>
    <xf numFmtId="44" fontId="4" fillId="0" borderId="0" xfId="127" applyFont="1" applyAlignment="1">
      <alignment vertical="center"/>
    </xf>
    <xf numFmtId="0" fontId="52" fillId="4" borderId="1" xfId="126" applyFont="1" applyFill="1" applyBorder="1" applyAlignment="1">
      <alignment vertical="center" wrapText="1"/>
    </xf>
    <xf numFmtId="0" fontId="52" fillId="4" borderId="2" xfId="126" applyFont="1" applyFill="1" applyBorder="1" applyAlignment="1">
      <alignment vertical="center" wrapText="1"/>
    </xf>
    <xf numFmtId="0" fontId="52" fillId="4" borderId="2" xfId="126" applyFont="1" applyFill="1" applyBorder="1" applyAlignment="1">
      <alignment horizontal="center" vertical="center"/>
    </xf>
    <xf numFmtId="0" fontId="53" fillId="4" borderId="2" xfId="126" applyFont="1" applyFill="1" applyBorder="1" applyAlignment="1">
      <alignment horizontal="center" vertical="center"/>
    </xf>
    <xf numFmtId="0" fontId="52" fillId="4" borderId="3" xfId="126" applyFont="1" applyFill="1" applyBorder="1" applyAlignment="1">
      <alignment horizontal="center" vertical="center"/>
    </xf>
    <xf numFmtId="0" fontId="19" fillId="0" borderId="0" xfId="126" applyFont="1" applyAlignment="1">
      <alignment vertical="center"/>
    </xf>
    <xf numFmtId="0" fontId="52" fillId="4" borderId="47" xfId="126" applyFont="1" applyFill="1" applyBorder="1" applyAlignment="1">
      <alignment horizontal="center" vertical="center" wrapText="1"/>
    </xf>
    <xf numFmtId="0" fontId="1" fillId="3" borderId="0" xfId="126" applyFont="1" applyFill="1" applyAlignment="1">
      <alignment vertical="center"/>
    </xf>
    <xf numFmtId="184" fontId="7" fillId="0" borderId="29" xfId="126" applyNumberFormat="1" applyFont="1" applyBorder="1" applyAlignment="1">
      <alignment horizontal="center" vertical="center"/>
    </xf>
    <xf numFmtId="0" fontId="1" fillId="0" borderId="0" xfId="126" applyFont="1" applyBorder="1" applyAlignment="1">
      <alignment vertical="center"/>
    </xf>
    <xf numFmtId="184" fontId="23" fillId="3" borderId="46" xfId="126" applyNumberFormat="1" applyFont="1" applyFill="1" applyBorder="1" applyAlignment="1">
      <alignment horizontal="center" vertical="center"/>
    </xf>
    <xf numFmtId="0" fontId="1" fillId="0" borderId="0" xfId="126" applyFont="1" applyAlignment="1">
      <alignment vertical="center" wrapText="1"/>
    </xf>
    <xf numFmtId="0" fontId="1" fillId="0" borderId="0" xfId="126" applyFont="1" applyFill="1" applyAlignment="1">
      <alignment vertical="center"/>
    </xf>
    <xf numFmtId="0" fontId="0" fillId="0" borderId="0" xfId="0" applyAlignment="1">
      <alignment horizontal="center"/>
    </xf>
    <xf numFmtId="10" fontId="0" fillId="0" borderId="0" xfId="125" applyNumberFormat="1" applyFont="1"/>
    <xf numFmtId="190" fontId="0" fillId="0" borderId="69" xfId="0" applyNumberFormat="1" applyBorder="1"/>
    <xf numFmtId="0" fontId="18" fillId="0" borderId="0" xfId="0" applyFont="1" applyAlignment="1">
      <alignment horizontal="right"/>
    </xf>
    <xf numFmtId="190" fontId="18" fillId="0" borderId="24" xfId="0" applyNumberFormat="1" applyFont="1" applyBorder="1"/>
    <xf numFmtId="190" fontId="0" fillId="0" borderId="67" xfId="0" applyNumberFormat="1" applyBorder="1"/>
    <xf numFmtId="190" fontId="0" fillId="0" borderId="24" xfId="0" applyNumberFormat="1" applyBorder="1"/>
    <xf numFmtId="44" fontId="0" fillId="0" borderId="0" xfId="0" applyNumberFormat="1"/>
    <xf numFmtId="44" fontId="0" fillId="0" borderId="15" xfId="0" applyNumberFormat="1" applyBorder="1"/>
    <xf numFmtId="191" fontId="0" fillId="0" borderId="0" xfId="0" applyNumberFormat="1"/>
    <xf numFmtId="192" fontId="0" fillId="0" borderId="0" xfId="0" applyNumberFormat="1"/>
    <xf numFmtId="10" fontId="0" fillId="0" borderId="0" xfId="0" applyNumberFormat="1"/>
    <xf numFmtId="193" fontId="0" fillId="0" borderId="0" xfId="0" applyNumberFormat="1"/>
    <xf numFmtId="194" fontId="18" fillId="0" borderId="69" xfId="0" applyNumberFormat="1" applyFont="1" applyBorder="1"/>
    <xf numFmtId="10" fontId="18" fillId="0" borderId="28" xfId="125" applyNumberFormat="1" applyFont="1" applyBorder="1"/>
    <xf numFmtId="195" fontId="0" fillId="0" borderId="28" xfId="125" applyNumberFormat="1" applyFont="1" applyBorder="1"/>
    <xf numFmtId="0" fontId="0" fillId="3" borderId="28" xfId="0" applyFill="1" applyBorder="1" applyAlignment="1">
      <alignment horizontal="left"/>
    </xf>
    <xf numFmtId="194" fontId="0" fillId="0" borderId="69" xfId="0" applyNumberFormat="1" applyBorder="1"/>
    <xf numFmtId="0" fontId="23" fillId="0" borderId="29" xfId="126" applyFont="1" applyBorder="1" applyAlignment="1">
      <alignment vertical="center"/>
    </xf>
    <xf numFmtId="0" fontId="23" fillId="0" borderId="29" xfId="126" applyFont="1" applyFill="1" applyBorder="1" applyAlignment="1">
      <alignment vertical="center"/>
    </xf>
    <xf numFmtId="0" fontId="7" fillId="0" borderId="29" xfId="126" applyFont="1" applyBorder="1" applyAlignment="1">
      <alignment vertical="center"/>
    </xf>
    <xf numFmtId="0" fontId="7" fillId="0" borderId="54" xfId="126" applyFont="1" applyBorder="1" applyAlignment="1">
      <alignment vertical="center"/>
    </xf>
    <xf numFmtId="0" fontId="7" fillId="0" borderId="29" xfId="126" applyFont="1" applyFill="1" applyBorder="1" applyAlignment="1">
      <alignment vertical="center"/>
    </xf>
    <xf numFmtId="0" fontId="63" fillId="29" borderId="20" xfId="0" quotePrefix="1" applyFont="1" applyFill="1" applyBorder="1" applyAlignment="1" applyProtection="1">
      <alignment horizontal="left" vertical="center" wrapText="1"/>
      <protection hidden="1"/>
    </xf>
    <xf numFmtId="0" fontId="54" fillId="0" borderId="0" xfId="401" applyFont="1" applyAlignment="1">
      <alignment wrapText="1"/>
    </xf>
    <xf numFmtId="0" fontId="56" fillId="2" borderId="13" xfId="0" applyFont="1" applyFill="1" applyBorder="1" applyAlignment="1" applyProtection="1">
      <alignment horizontal="left" vertical="center" wrapText="1"/>
      <protection hidden="1"/>
    </xf>
    <xf numFmtId="0" fontId="1" fillId="29" borderId="20" xfId="0" quotePrefix="1" applyFont="1" applyFill="1" applyBorder="1" applyAlignment="1" applyProtection="1">
      <alignment horizontal="left" vertical="center" wrapText="1"/>
      <protection hidden="1"/>
    </xf>
    <xf numFmtId="0" fontId="1" fillId="29" borderId="20" xfId="0" applyFont="1" applyFill="1" applyBorder="1" applyAlignment="1" applyProtection="1">
      <alignment horizontal="left" vertical="center" wrapText="1"/>
      <protection hidden="1"/>
    </xf>
    <xf numFmtId="0" fontId="1" fillId="29" borderId="19" xfId="0" applyFont="1" applyFill="1" applyBorder="1" applyAlignment="1" applyProtection="1">
      <alignment horizontal="left" vertical="center" wrapText="1"/>
      <protection hidden="1"/>
    </xf>
    <xf numFmtId="0" fontId="1" fillId="29" borderId="20" xfId="0" applyFont="1" applyFill="1" applyBorder="1" applyAlignment="1">
      <alignment vertical="center" wrapText="1"/>
    </xf>
    <xf numFmtId="0" fontId="1" fillId="29" borderId="19" xfId="0" quotePrefix="1" applyFont="1" applyFill="1" applyBorder="1" applyAlignment="1" applyProtection="1">
      <alignment horizontal="left" vertical="center" wrapText="1"/>
      <protection hidden="1"/>
    </xf>
    <xf numFmtId="0" fontId="56" fillId="2" borderId="1" xfId="0" applyFont="1" applyFill="1" applyBorder="1" applyAlignment="1" applyProtection="1">
      <alignment horizontal="left" vertical="center" wrapText="1"/>
      <protection hidden="1"/>
    </xf>
    <xf numFmtId="0" fontId="1" fillId="29" borderId="88" xfId="0" applyFont="1" applyFill="1" applyBorder="1" applyAlignment="1" applyProtection="1">
      <alignment horizontal="left" vertical="center" wrapText="1"/>
      <protection hidden="1"/>
    </xf>
    <xf numFmtId="0" fontId="64" fillId="0" borderId="2" xfId="0" applyFont="1" applyBorder="1" applyAlignment="1">
      <alignment horizontal="center" vertical="center" wrapText="1"/>
    </xf>
    <xf numFmtId="0" fontId="54" fillId="0" borderId="0" xfId="0" applyFont="1" applyAlignment="1">
      <alignment wrapText="1"/>
    </xf>
    <xf numFmtId="4" fontId="54" fillId="0" borderId="0" xfId="401" applyNumberFormat="1" applyFont="1" applyBorder="1" applyAlignment="1">
      <alignment wrapText="1"/>
    </xf>
    <xf numFmtId="0" fontId="54" fillId="0" borderId="0" xfId="401" applyFont="1" applyBorder="1" applyAlignment="1">
      <alignment wrapText="1"/>
    </xf>
    <xf numFmtId="0" fontId="57" fillId="2" borderId="14" xfId="0" applyFont="1" applyFill="1" applyBorder="1" applyAlignment="1" applyProtection="1">
      <alignment horizontal="center" vertical="center" wrapText="1"/>
      <protection hidden="1"/>
    </xf>
    <xf numFmtId="0" fontId="58" fillId="2" borderId="15" xfId="0" applyFont="1" applyFill="1" applyBorder="1" applyAlignment="1" applyProtection="1">
      <alignment horizontal="center" vertical="center" wrapText="1"/>
      <protection hidden="1"/>
    </xf>
    <xf numFmtId="0" fontId="1" fillId="29" borderId="36" xfId="0" quotePrefix="1" applyFont="1" applyFill="1" applyBorder="1" applyAlignment="1" applyProtection="1">
      <alignment horizontal="left" vertical="center" wrapText="1"/>
      <protection hidden="1"/>
    </xf>
    <xf numFmtId="0" fontId="1" fillId="29" borderId="31" xfId="0" applyFont="1" applyFill="1" applyBorder="1" applyAlignment="1" applyProtection="1">
      <alignment horizontal="center" vertical="center" wrapText="1"/>
      <protection hidden="1"/>
    </xf>
    <xf numFmtId="4" fontId="1" fillId="29" borderId="20" xfId="0" applyNumberFormat="1" applyFont="1" applyFill="1" applyBorder="1" applyAlignment="1" applyProtection="1">
      <alignment vertical="center" wrapText="1"/>
      <protection hidden="1"/>
    </xf>
    <xf numFmtId="168" fontId="1" fillId="0" borderId="37" xfId="0" applyNumberFormat="1" applyFont="1" applyFill="1" applyBorder="1" applyAlignment="1" applyProtection="1">
      <alignment vertical="center" wrapText="1"/>
      <protection hidden="1"/>
    </xf>
    <xf numFmtId="0" fontId="54" fillId="29" borderId="0" xfId="0" applyFont="1" applyFill="1" applyAlignment="1">
      <alignment horizontal="center" wrapText="1"/>
    </xf>
    <xf numFmtId="0" fontId="54" fillId="29" borderId="0" xfId="0" applyFont="1" applyFill="1" applyAlignment="1">
      <alignment wrapText="1"/>
    </xf>
    <xf numFmtId="0" fontId="57" fillId="2" borderId="2" xfId="0" applyFont="1" applyFill="1" applyBorder="1" applyAlignment="1" applyProtection="1">
      <alignment horizontal="center" vertical="center" wrapText="1"/>
      <protection hidden="1"/>
    </xf>
    <xf numFmtId="0" fontId="58" fillId="2" borderId="3" xfId="0" applyFont="1" applyFill="1" applyBorder="1" applyAlignment="1" applyProtection="1">
      <alignment horizontal="center" vertical="center" wrapText="1"/>
      <protection hidden="1"/>
    </xf>
    <xf numFmtId="168" fontId="1" fillId="29" borderId="37" xfId="0" applyNumberFormat="1" applyFont="1" applyFill="1" applyBorder="1" applyAlignment="1" applyProtection="1">
      <alignment vertical="center" wrapText="1"/>
      <protection hidden="1"/>
    </xf>
    <xf numFmtId="4" fontId="1" fillId="52" borderId="20" xfId="0" applyNumberFormat="1" applyFont="1" applyFill="1" applyBorder="1" applyAlignment="1" applyProtection="1">
      <alignment vertical="center" wrapText="1"/>
      <protection hidden="1"/>
    </xf>
    <xf numFmtId="0" fontId="1" fillId="29" borderId="88" xfId="0" applyFont="1" applyFill="1" applyBorder="1" applyAlignment="1" applyProtection="1">
      <alignment horizontal="center" vertical="center" wrapText="1"/>
      <protection hidden="1"/>
    </xf>
    <xf numFmtId="4" fontId="1" fillId="29" borderId="88" xfId="0" applyNumberFormat="1" applyFont="1" applyFill="1" applyBorder="1" applyAlignment="1" applyProtection="1">
      <alignment vertical="center" wrapText="1"/>
      <protection hidden="1"/>
    </xf>
    <xf numFmtId="168" fontId="1" fillId="29" borderId="87" xfId="0" applyNumberFormat="1" applyFont="1" applyFill="1" applyBorder="1" applyAlignment="1" applyProtection="1">
      <alignment vertical="center" wrapText="1"/>
      <protection hidden="1"/>
    </xf>
    <xf numFmtId="0" fontId="54" fillId="0" borderId="1" xfId="0" applyFont="1" applyBorder="1" applyAlignment="1">
      <alignment vertical="center" wrapText="1"/>
    </xf>
    <xf numFmtId="0" fontId="54" fillId="0" borderId="2" xfId="0" applyFont="1" applyBorder="1" applyAlignment="1">
      <alignment vertical="center" wrapText="1"/>
    </xf>
    <xf numFmtId="0" fontId="55" fillId="0" borderId="2" xfId="0" applyFont="1" applyBorder="1" applyAlignment="1">
      <alignment horizontal="right" vertical="center" wrapText="1"/>
    </xf>
    <xf numFmtId="168" fontId="64" fillId="0" borderId="3" xfId="0" applyNumberFormat="1" applyFont="1" applyBorder="1" applyAlignment="1">
      <alignment vertical="center" wrapText="1"/>
    </xf>
    <xf numFmtId="14" fontId="4" fillId="0" borderId="29" xfId="126" applyNumberFormat="1" applyFont="1" applyBorder="1" applyAlignment="1">
      <alignment horizontal="center" vertical="center"/>
    </xf>
    <xf numFmtId="0" fontId="4" fillId="0" borderId="29" xfId="126" applyFont="1" applyBorder="1" applyAlignment="1">
      <alignment horizontal="center" vertical="center"/>
    </xf>
    <xf numFmtId="0" fontId="18" fillId="0" borderId="30" xfId="126" applyFont="1" applyBorder="1" applyAlignment="1">
      <alignment horizontal="left" wrapText="1"/>
    </xf>
    <xf numFmtId="0" fontId="18" fillId="0" borderId="59" xfId="126" applyFont="1" applyBorder="1" applyAlignment="1">
      <alignment horizontal="left" wrapText="1"/>
    </xf>
    <xf numFmtId="0" fontId="64" fillId="0" borderId="0" xfId="401" applyFont="1" applyAlignment="1">
      <alignment horizontal="center" wrapText="1"/>
    </xf>
    <xf numFmtId="4" fontId="55" fillId="0" borderId="1" xfId="401" applyNumberFormat="1" applyFont="1" applyBorder="1" applyAlignment="1">
      <alignment horizontal="center" vertical="center" wrapText="1"/>
    </xf>
    <xf numFmtId="4" fontId="55" fillId="0" borderId="3" xfId="401" applyNumberFormat="1" applyFont="1" applyBorder="1" applyAlignment="1">
      <alignment horizontal="center" vertical="center" wrapText="1"/>
    </xf>
    <xf numFmtId="0" fontId="3" fillId="29" borderId="50" xfId="1" applyFont="1" applyFill="1" applyBorder="1" applyAlignment="1" applyProtection="1">
      <alignment horizontal="center" vertical="center" wrapText="1"/>
      <protection hidden="1"/>
    </xf>
    <xf numFmtId="0" fontId="3" fillId="29" borderId="58" xfId="1" applyFont="1" applyFill="1" applyBorder="1" applyAlignment="1" applyProtection="1">
      <alignment horizontal="center" vertical="center" wrapText="1"/>
      <protection hidden="1"/>
    </xf>
    <xf numFmtId="0" fontId="3" fillId="29" borderId="86" xfId="1" applyFont="1" applyFill="1" applyBorder="1" applyAlignment="1" applyProtection="1">
      <alignment horizontal="center" vertical="center" wrapText="1"/>
      <protection hidden="1"/>
    </xf>
    <xf numFmtId="0" fontId="3" fillId="29" borderId="56" xfId="1" applyFont="1" applyFill="1" applyBorder="1" applyAlignment="1" applyProtection="1">
      <alignment horizontal="center" vertical="center" wrapText="1"/>
      <protection hidden="1"/>
    </xf>
    <xf numFmtId="0" fontId="3" fillId="29" borderId="49" xfId="1" applyFont="1" applyFill="1" applyBorder="1" applyAlignment="1" applyProtection="1">
      <alignment horizontal="center" vertical="center" wrapText="1"/>
      <protection hidden="1"/>
    </xf>
    <xf numFmtId="0" fontId="3" fillId="29" borderId="57" xfId="1" applyFont="1" applyFill="1" applyBorder="1" applyAlignment="1" applyProtection="1">
      <alignment horizontal="center" vertical="center" wrapText="1"/>
      <protection hidden="1"/>
    </xf>
  </cellXfs>
  <cellStyles count="460">
    <cellStyle name="20% - Accent1" xfId="347"/>
    <cellStyle name="20% - Accent2" xfId="348"/>
    <cellStyle name="20% - Accent3" xfId="349"/>
    <cellStyle name="20% - Accent4" xfId="350"/>
    <cellStyle name="20% - Accent5" xfId="351"/>
    <cellStyle name="20% - Accent6" xfId="352"/>
    <cellStyle name="20% - Énfasis1 2" xfId="128"/>
    <cellStyle name="20% - Énfasis1 2 2" xfId="268"/>
    <cellStyle name="20% - Énfasis2 2" xfId="129"/>
    <cellStyle name="20% - Énfasis2 2 2" xfId="269"/>
    <cellStyle name="20% - Énfasis3 2" xfId="130"/>
    <cellStyle name="20% - Énfasis3 2 2" xfId="270"/>
    <cellStyle name="20% - Énfasis4 2" xfId="131"/>
    <cellStyle name="20% - Énfasis4 2 2" xfId="271"/>
    <cellStyle name="20% - Énfasis5 2" xfId="132"/>
    <cellStyle name="20% - Énfasis5 2 2" xfId="272"/>
    <cellStyle name="20% - Énfasis6 2" xfId="133"/>
    <cellStyle name="20% - Énfasis6 2 2" xfId="273"/>
    <cellStyle name="40% - Accent1" xfId="353"/>
    <cellStyle name="40% - Accent2" xfId="354"/>
    <cellStyle name="40% - Accent3" xfId="355"/>
    <cellStyle name="40% - Accent4" xfId="356"/>
    <cellStyle name="40% - Accent5" xfId="357"/>
    <cellStyle name="40% - Accent6" xfId="358"/>
    <cellStyle name="40% - Énfasis1 2" xfId="134"/>
    <cellStyle name="40% - Énfasis1 2 2" xfId="274"/>
    <cellStyle name="40% - Énfasis2 2" xfId="135"/>
    <cellStyle name="40% - Énfasis2 2 2" xfId="275"/>
    <cellStyle name="40% - Énfasis3 2" xfId="136"/>
    <cellStyle name="40% - Énfasis3 2 2" xfId="276"/>
    <cellStyle name="40% - Énfasis4 2" xfId="137"/>
    <cellStyle name="40% - Énfasis4 2 2" xfId="277"/>
    <cellStyle name="40% - Énfasis5 2" xfId="138"/>
    <cellStyle name="40% - Énfasis5 2 2" xfId="278"/>
    <cellStyle name="40% - Énfasis6 2" xfId="139"/>
    <cellStyle name="40% - Énfasis6 2 2" xfId="279"/>
    <cellStyle name="60% - Accent1" xfId="359"/>
    <cellStyle name="60% - Accent2" xfId="360"/>
    <cellStyle name="60% - Accent3" xfId="361"/>
    <cellStyle name="60% - Accent4" xfId="362"/>
    <cellStyle name="60% - Accent5" xfId="363"/>
    <cellStyle name="60% - Accent6" xfId="364"/>
    <cellStyle name="60% - Énfasis1 2" xfId="140"/>
    <cellStyle name="60% - Énfasis1 2 2" xfId="280"/>
    <cellStyle name="60% - Énfasis2 2" xfId="141"/>
    <cellStyle name="60% - Énfasis2 2 2" xfId="281"/>
    <cellStyle name="60% - Énfasis3 2" xfId="142"/>
    <cellStyle name="60% - Énfasis3 2 2" xfId="282"/>
    <cellStyle name="60% - Énfasis4 2" xfId="143"/>
    <cellStyle name="60% - Énfasis4 2 2" xfId="283"/>
    <cellStyle name="60% - Énfasis5 2" xfId="144"/>
    <cellStyle name="60% - Énfasis5 2 2" xfId="284"/>
    <cellStyle name="60% - Énfasis6 2" xfId="145"/>
    <cellStyle name="60% - Énfasis6 2 2" xfId="285"/>
    <cellStyle name="Accent1" xfId="365"/>
    <cellStyle name="Accent2" xfId="366"/>
    <cellStyle name="Accent3" xfId="367"/>
    <cellStyle name="Accent4" xfId="368"/>
    <cellStyle name="Accent5" xfId="369"/>
    <cellStyle name="Accent6" xfId="370"/>
    <cellStyle name="Bad" xfId="371"/>
    <cellStyle name="Buena 2" xfId="146"/>
    <cellStyle name="Buena 2 2" xfId="286"/>
    <cellStyle name="Cabecera 1" xfId="4"/>
    <cellStyle name="Cabecera 1 2" xfId="147"/>
    <cellStyle name="Cabecera 1 3" xfId="287"/>
    <cellStyle name="Cabecera 2" xfId="5"/>
    <cellStyle name="Cabecera 2 2" xfId="148"/>
    <cellStyle name="Cabecera 2 3" xfId="288"/>
    <cellStyle name="Calculation" xfId="372"/>
    <cellStyle name="Calculation 2" xfId="396"/>
    <cellStyle name="Cálculo 2" xfId="149"/>
    <cellStyle name="Cálculo 2 2" xfId="289"/>
    <cellStyle name="Cálculo 3" xfId="392"/>
    <cellStyle name="Celda de comprobación 2" xfId="150"/>
    <cellStyle name="Celda de comprobación 2 2" xfId="290"/>
    <cellStyle name="Celda vinculada 2" xfId="151"/>
    <cellStyle name="Check Cell" xfId="373"/>
    <cellStyle name="Comma" xfId="6"/>
    <cellStyle name="Comma [0]_B232M010" xfId="7"/>
    <cellStyle name="Comma 10" xfId="8"/>
    <cellStyle name="Comma 11" xfId="9"/>
    <cellStyle name="Comma 12" xfId="10"/>
    <cellStyle name="Comma 13" xfId="11"/>
    <cellStyle name="Comma 14" xfId="12"/>
    <cellStyle name="Comma 15" xfId="13"/>
    <cellStyle name="Comma 16" xfId="14"/>
    <cellStyle name="Comma 17" xfId="15"/>
    <cellStyle name="Comma 18" xfId="16"/>
    <cellStyle name="Comma 2" xfId="17"/>
    <cellStyle name="Comma 3" xfId="18"/>
    <cellStyle name="Comma 4" xfId="19"/>
    <cellStyle name="Comma 5" xfId="20"/>
    <cellStyle name="Comma 6" xfId="21"/>
    <cellStyle name="Comma 7" xfId="22"/>
    <cellStyle name="Comma 8" xfId="23"/>
    <cellStyle name="Comma 9" xfId="24"/>
    <cellStyle name="Comma_B232M010" xfId="25"/>
    <cellStyle name="Currency" xfId="26"/>
    <cellStyle name="Currency [0]_B232M010" xfId="27"/>
    <cellStyle name="Currency 10" xfId="28"/>
    <cellStyle name="Currency 11" xfId="29"/>
    <cellStyle name="Currency 12" xfId="30"/>
    <cellStyle name="Currency 13" xfId="31"/>
    <cellStyle name="Currency 14" xfId="32"/>
    <cellStyle name="Currency 15" xfId="33"/>
    <cellStyle name="Currency 16" xfId="34"/>
    <cellStyle name="Currency 17" xfId="35"/>
    <cellStyle name="Currency 18" xfId="36"/>
    <cellStyle name="Currency 2" xfId="37"/>
    <cellStyle name="Currency 3" xfId="38"/>
    <cellStyle name="Currency 4" xfId="39"/>
    <cellStyle name="Currency 5" xfId="40"/>
    <cellStyle name="Currency 6" xfId="41"/>
    <cellStyle name="Currency 7" xfId="42"/>
    <cellStyle name="Currency 8" xfId="43"/>
    <cellStyle name="Currency 9" xfId="44"/>
    <cellStyle name="Currency_B232M010" xfId="45"/>
    <cellStyle name="Date" xfId="46"/>
    <cellStyle name="Date 2" xfId="47"/>
    <cellStyle name="Dia" xfId="48"/>
    <cellStyle name="Dia 2" xfId="49"/>
    <cellStyle name="Dia 2 2" xfId="50"/>
    <cellStyle name="Dia 3" xfId="291"/>
    <cellStyle name="Encabez1" xfId="51"/>
    <cellStyle name="Encabez1 2" xfId="52"/>
    <cellStyle name="Encabez1 2 2" xfId="53"/>
    <cellStyle name="Encabez1 3" xfId="292"/>
    <cellStyle name="Encabez2" xfId="54"/>
    <cellStyle name="Encabez2 2" xfId="55"/>
    <cellStyle name="Encabez2 2 2" xfId="56"/>
    <cellStyle name="Encabez2 3" xfId="293"/>
    <cellStyle name="Encabezado 1 2" xfId="327"/>
    <cellStyle name="Encabezado 4 2" xfId="152"/>
    <cellStyle name="Énfasis1 2" xfId="153"/>
    <cellStyle name="Énfasis1 2 2" xfId="294"/>
    <cellStyle name="Énfasis2 2" xfId="154"/>
    <cellStyle name="Énfasis2 2 2" xfId="295"/>
    <cellStyle name="Énfasis3 2" xfId="155"/>
    <cellStyle name="Énfasis3 2 2" xfId="296"/>
    <cellStyle name="Énfasis4 2" xfId="156"/>
    <cellStyle name="Énfasis4 2 2" xfId="297"/>
    <cellStyle name="Énfasis5 2" xfId="157"/>
    <cellStyle name="Énfasis5 2 2" xfId="298"/>
    <cellStyle name="Énfasis6 2" xfId="158"/>
    <cellStyle name="Énfasis6 2 2" xfId="299"/>
    <cellStyle name="Entrada 2" xfId="159"/>
    <cellStyle name="Entrada 2 2" xfId="300"/>
    <cellStyle name="Entrada 3" xfId="393"/>
    <cellStyle name="Euro" xfId="57"/>
    <cellStyle name="Euro 2" xfId="58"/>
    <cellStyle name="Euro 2 2" xfId="59"/>
    <cellStyle name="Euro 2 3" xfId="60"/>
    <cellStyle name="Euro 3" xfId="61"/>
    <cellStyle name="Euro 3 2" xfId="62"/>
    <cellStyle name="Euro 3 2 2" xfId="63"/>
    <cellStyle name="Euro 3 2 3" xfId="64"/>
    <cellStyle name="Euro 3 3" xfId="65"/>
    <cellStyle name="Euro 4" xfId="66"/>
    <cellStyle name="Euro 4 2" xfId="67"/>
    <cellStyle name="Euro 4 3" xfId="68"/>
    <cellStyle name="Euro 4 3 2" xfId="69"/>
    <cellStyle name="Euro 4 4" xfId="70"/>
    <cellStyle name="Euro 5" xfId="71"/>
    <cellStyle name="Euro 5 2" xfId="72"/>
    <cellStyle name="Euro 6" xfId="301"/>
    <cellStyle name="Euro_Certificados Dec. 1295 - Obras Ferroivas" xfId="374"/>
    <cellStyle name="Explanatory Text" xfId="375"/>
    <cellStyle name="F2" xfId="160"/>
    <cellStyle name="F2 2" xfId="161"/>
    <cellStyle name="F2 3" xfId="302"/>
    <cellStyle name="F3" xfId="162"/>
    <cellStyle name="F3 2" xfId="163"/>
    <cellStyle name="F3 2 2" xfId="304"/>
    <cellStyle name="F3 3" xfId="303"/>
    <cellStyle name="F3_ADECUACION DUPLAS" xfId="376"/>
    <cellStyle name="F4" xfId="164"/>
    <cellStyle name="F4 2" xfId="165"/>
    <cellStyle name="F4 3" xfId="305"/>
    <cellStyle name="F5" xfId="166"/>
    <cellStyle name="F5 2" xfId="167"/>
    <cellStyle name="F5 3" xfId="306"/>
    <cellStyle name="F6" xfId="168"/>
    <cellStyle name="F6 2" xfId="169"/>
    <cellStyle name="F6 3" xfId="307"/>
    <cellStyle name="F7" xfId="170"/>
    <cellStyle name="F7 2" xfId="171"/>
    <cellStyle name="F7 3" xfId="308"/>
    <cellStyle name="F8" xfId="172"/>
    <cellStyle name="F8 2" xfId="173"/>
    <cellStyle name="F8 3" xfId="309"/>
    <cellStyle name="Fecha" xfId="73"/>
    <cellStyle name="Fecha 2" xfId="174"/>
    <cellStyle name="Fecha 3" xfId="310"/>
    <cellStyle name="Fijo" xfId="74"/>
    <cellStyle name="Fijo 2" xfId="75"/>
    <cellStyle name="Fijo 2 2" xfId="76"/>
    <cellStyle name="Fijo 3" xfId="311"/>
    <cellStyle name="Financiero" xfId="77"/>
    <cellStyle name="Financiero 2" xfId="78"/>
    <cellStyle name="Financiero 2 2" xfId="79"/>
    <cellStyle name="Financiero 3" xfId="312"/>
    <cellStyle name="Fixed" xfId="80"/>
    <cellStyle name="Fixed 2" xfId="81"/>
    <cellStyle name="Good" xfId="377"/>
    <cellStyle name="Heading 1" xfId="378"/>
    <cellStyle name="Heading 2" xfId="379"/>
    <cellStyle name="Heading 3" xfId="380"/>
    <cellStyle name="Heading 4" xfId="381"/>
    <cellStyle name="Heading1" xfId="82"/>
    <cellStyle name="Heading1 2" xfId="83"/>
    <cellStyle name="Heading2" xfId="84"/>
    <cellStyle name="Heading2 2" xfId="85"/>
    <cellStyle name="Hipervínculo 2" xfId="175"/>
    <cellStyle name="Hipervínculo 2 2" xfId="176"/>
    <cellStyle name="Hipervínculo 2 3" xfId="177"/>
    <cellStyle name="Hipervínculo 3" xfId="178"/>
    <cellStyle name="Hyperlink_A4 Excel" xfId="313"/>
    <cellStyle name="Incorrecto 2" xfId="179"/>
    <cellStyle name="Incorrecto 2 2" xfId="314"/>
    <cellStyle name="Input" xfId="382"/>
    <cellStyle name="Input 2" xfId="397"/>
    <cellStyle name="Juan" xfId="86"/>
    <cellStyle name="Linked Cell" xfId="383"/>
    <cellStyle name="Millares [0] 2" xfId="180"/>
    <cellStyle name="Millares [0] 2 2" xfId="181"/>
    <cellStyle name="Millares [0] 3" xfId="182"/>
    <cellStyle name="Millares [0] 3 2" xfId="183"/>
    <cellStyle name="Millares 10" xfId="264"/>
    <cellStyle name="Millares 11" xfId="402"/>
    <cellStyle name="Millares 12" xfId="406"/>
    <cellStyle name="Millares 13" xfId="408"/>
    <cellStyle name="Millares 14" xfId="429"/>
    <cellStyle name="Millares 15" xfId="411"/>
    <cellStyle name="Millares 16" xfId="441"/>
    <cellStyle name="Millares 17" xfId="442"/>
    <cellStyle name="Millares 18" xfId="459"/>
    <cellStyle name="Millares 2" xfId="2"/>
    <cellStyle name="Millares 2 2" xfId="124"/>
    <cellStyle name="Millares 2 2 2" xfId="252"/>
    <cellStyle name="Millares 2 2 3" xfId="419"/>
    <cellStyle name="Millares 2 2 4" xfId="450"/>
    <cellStyle name="Millares 2 3" xfId="184"/>
    <cellStyle name="Millares 2 3 2" xfId="254"/>
    <cellStyle name="Millares 2 3 3" xfId="421"/>
    <cellStyle name="Millares 2 3 4" xfId="452"/>
    <cellStyle name="Millares 2 4" xfId="243"/>
    <cellStyle name="Millares 2 5" xfId="410"/>
    <cellStyle name="Millares 2 6" xfId="440"/>
    <cellStyle name="Millares 3" xfId="87"/>
    <cellStyle name="Millares 3 2" xfId="88"/>
    <cellStyle name="Millares 3 2 2" xfId="245"/>
    <cellStyle name="Millares 3 2 3" xfId="413"/>
    <cellStyle name="Millares 3 2 4" xfId="444"/>
    <cellStyle name="Millares 3 3" xfId="185"/>
    <cellStyle name="Millares 3 4" xfId="244"/>
    <cellStyle name="Millares 3 5" xfId="412"/>
    <cellStyle name="Millares 3 6" xfId="443"/>
    <cellStyle name="Millares 4" xfId="89"/>
    <cellStyle name="Millares 4 2" xfId="90"/>
    <cellStyle name="Millares 4 2 2" xfId="247"/>
    <cellStyle name="Millares 4 2 3" xfId="415"/>
    <cellStyle name="Millares 4 2 4" xfId="446"/>
    <cellStyle name="Millares 4 3" xfId="330"/>
    <cellStyle name="Millares 4 3 2" xfId="432"/>
    <cellStyle name="Millares 4 4" xfId="246"/>
    <cellStyle name="Millares 4 5" xfId="414"/>
    <cellStyle name="Millares 4 6" xfId="445"/>
    <cellStyle name="Millares 5" xfId="186"/>
    <cellStyle name="Millares 5 2" xfId="338"/>
    <cellStyle name="Millares 5 2 2" xfId="434"/>
    <cellStyle name="Millares 5 3" xfId="255"/>
    <cellStyle name="Millares 5 4" xfId="422"/>
    <cellStyle name="Millares 5 5" xfId="453"/>
    <cellStyle name="Millares 6" xfId="187"/>
    <cellStyle name="Millares 6 2" xfId="340"/>
    <cellStyle name="Millares 6 2 2" xfId="435"/>
    <cellStyle name="Millares 6 3" xfId="256"/>
    <cellStyle name="Millares 6 4" xfId="423"/>
    <cellStyle name="Millares 6 5" xfId="454"/>
    <cellStyle name="Millares 7" xfId="315"/>
    <cellStyle name="Millares 8" xfId="265"/>
    <cellStyle name="Millares 8 2" xfId="430"/>
    <cellStyle name="Millares 9" xfId="326"/>
    <cellStyle name="Millares 9 2" xfId="431"/>
    <cellStyle name="Moneda 10" xfId="428"/>
    <cellStyle name="Moneda 2" xfId="91"/>
    <cellStyle name="Moneda 2 2" xfId="92"/>
    <cellStyle name="Moneda 2 2 2" xfId="127"/>
    <cellStyle name="Moneda 2 2 2 2" xfId="253"/>
    <cellStyle name="Moneda 2 2 2 3" xfId="420"/>
    <cellStyle name="Moneda 2 2 2 4" xfId="451"/>
    <cellStyle name="Moneda 2 2 3" xfId="249"/>
    <cellStyle name="Moneda 2 2 4" xfId="417"/>
    <cellStyle name="Moneda 2 2 5" xfId="448"/>
    <cellStyle name="Moneda 2 3" xfId="188"/>
    <cellStyle name="Moneda 2 3 2" xfId="257"/>
    <cellStyle name="Moneda 2 4" xfId="189"/>
    <cellStyle name="Moneda 2 4 2" xfId="258"/>
    <cellStyle name="Moneda 2 4 3" xfId="424"/>
    <cellStyle name="Moneda 2 4 4" xfId="455"/>
    <cellStyle name="Moneda 2 5" xfId="248"/>
    <cellStyle name="Moneda 2 6" xfId="416"/>
    <cellStyle name="Moneda 2 7" xfId="447"/>
    <cellStyle name="Moneda 3" xfId="93"/>
    <cellStyle name="Moneda 3 2" xfId="250"/>
    <cellStyle name="Moneda 3 3" xfId="405"/>
    <cellStyle name="Moneda 3 4" xfId="418"/>
    <cellStyle name="Moneda 3 5" xfId="449"/>
    <cellStyle name="Moneda 32" xfId="384"/>
    <cellStyle name="Moneda 32 2" xfId="438"/>
    <cellStyle name="Moneda 4" xfId="190"/>
    <cellStyle name="Moneda 4 2" xfId="191"/>
    <cellStyle name="Moneda 4 3" xfId="332"/>
    <cellStyle name="Moneda 4 3 2" xfId="433"/>
    <cellStyle name="Moneda 5" xfId="192"/>
    <cellStyle name="Moneda 5 2" xfId="341"/>
    <cellStyle name="Moneda 5 2 2" xfId="436"/>
    <cellStyle name="Moneda 5 3" xfId="259"/>
    <cellStyle name="Moneda 5 4" xfId="425"/>
    <cellStyle name="Moneda 5 5" xfId="456"/>
    <cellStyle name="Moneda 6" xfId="193"/>
    <cellStyle name="Moneda 6 2" xfId="345"/>
    <cellStyle name="Moneda 6 2 2" xfId="437"/>
    <cellStyle name="Moneda 6 3" xfId="260"/>
    <cellStyle name="Moneda 6 4" xfId="426"/>
    <cellStyle name="Moneda 6 5" xfId="457"/>
    <cellStyle name="Moneda 7" xfId="194"/>
    <cellStyle name="Moneda 7 2" xfId="390"/>
    <cellStyle name="Moneda 7 2 2" xfId="439"/>
    <cellStyle name="Moneda 7 3" xfId="261"/>
    <cellStyle name="Moneda 8" xfId="195"/>
    <cellStyle name="Moneda 8 2" xfId="316"/>
    <cellStyle name="Moneda 8 3" xfId="262"/>
    <cellStyle name="Moneda 8 4" xfId="427"/>
    <cellStyle name="Moneda 8 5" xfId="458"/>
    <cellStyle name="Moneda 9" xfId="263"/>
    <cellStyle name="Monetario" xfId="94"/>
    <cellStyle name="Monetario 2" xfId="95"/>
    <cellStyle name="Monetario 2 2" xfId="96"/>
    <cellStyle name="Monetario 3" xfId="317"/>
    <cellStyle name="Monetario0" xfId="97"/>
    <cellStyle name="Monetario0 2" xfId="98"/>
    <cellStyle name="Monetario0 2 2" xfId="99"/>
    <cellStyle name="Monetario0 3" xfId="100"/>
    <cellStyle name="Monetario0 3 2" xfId="101"/>
    <cellStyle name="Monetario0 3 3" xfId="102"/>
    <cellStyle name="Monetario0 3 3 2" xfId="103"/>
    <cellStyle name="Monetario0 4" xfId="104"/>
    <cellStyle name="Monetario0 5" xfId="318"/>
    <cellStyle name="Neutral 2" xfId="196"/>
    <cellStyle name="Neutral 2 2" xfId="319"/>
    <cellStyle name="No-definido" xfId="197"/>
    <cellStyle name="No-definido 2" xfId="198"/>
    <cellStyle name="Normal" xfId="0" builtinId="0"/>
    <cellStyle name="Normal 10" xfId="199"/>
    <cellStyle name="Normal 10 2" xfId="343"/>
    <cellStyle name="Normal 11" xfId="200"/>
    <cellStyle name="Normal 11 2" xfId="344"/>
    <cellStyle name="Normal 12" xfId="126"/>
    <cellStyle name="Normal 12 2" xfId="391"/>
    <cellStyle name="Normal 12 3" xfId="389"/>
    <cellStyle name="Normal 13" xfId="201"/>
    <cellStyle name="Normal 14" xfId="401"/>
    <cellStyle name="Normal 2" xfId="1"/>
    <cellStyle name="Normal 2 10" xfId="409"/>
    <cellStyle name="Normal 2 2" xfId="106"/>
    <cellStyle name="Normal 2 2 2" xfId="107"/>
    <cellStyle name="Normal 2 3" xfId="108"/>
    <cellStyle name="Normal 2 4" xfId="105"/>
    <cellStyle name="Normal 2 4 2" xfId="202"/>
    <cellStyle name="Normal 2 5" xfId="203"/>
    <cellStyle name="Normal 2 5 2" xfId="204"/>
    <cellStyle name="normal 2 6" xfId="320"/>
    <cellStyle name="normal 2 7" xfId="400"/>
    <cellStyle name="Normal 2 8" xfId="404"/>
    <cellStyle name="Normal 2 9" xfId="407"/>
    <cellStyle name="Normal 2_Cert26enero2009redeter" xfId="205"/>
    <cellStyle name="Normal 3" xfId="3"/>
    <cellStyle name="Normal 3 2" xfId="110"/>
    <cellStyle name="Normal 3 2 2" xfId="331"/>
    <cellStyle name="Normal 3 3" xfId="109"/>
    <cellStyle name="Normal 3 4" xfId="206"/>
    <cellStyle name="Normal 3 5" xfId="267"/>
    <cellStyle name="Normal 4" xfId="111"/>
    <cellStyle name="Normal 4 2" xfId="207"/>
    <cellStyle name="Normal 4 2 2" xfId="208"/>
    <cellStyle name="Normal 4 2 3" xfId="329"/>
    <cellStyle name="Normal 4 3" xfId="209"/>
    <cellStyle name="Normal 4 4" xfId="210"/>
    <cellStyle name="Normal 4 4 2" xfId="211"/>
    <cellStyle name="Normal 4_Certif 13diciembreformatoAGVP" xfId="212"/>
    <cellStyle name="Normal 5" xfId="123"/>
    <cellStyle name="Normal 5 2" xfId="213"/>
    <cellStyle name="Normal 5 3" xfId="214"/>
    <cellStyle name="Normal 5 4" xfId="333"/>
    <cellStyle name="Normal 5 5" xfId="251"/>
    <cellStyle name="Normal 6" xfId="215"/>
    <cellStyle name="Normal 6 2" xfId="216"/>
    <cellStyle name="Normal 6 3" xfId="217"/>
    <cellStyle name="Normal 6 4" xfId="334"/>
    <cellStyle name="Normal 7" xfId="218"/>
    <cellStyle name="Normal 7 2" xfId="219"/>
    <cellStyle name="Normal 7 3" xfId="337"/>
    <cellStyle name="Normal 8" xfId="220"/>
    <cellStyle name="Normal 8 2" xfId="339"/>
    <cellStyle name="Normal 9" xfId="221"/>
    <cellStyle name="Normal 9 2" xfId="342"/>
    <cellStyle name="Notas 2" xfId="222"/>
    <cellStyle name="Notas 2 2" xfId="321"/>
    <cellStyle name="Notas 3" xfId="394"/>
    <cellStyle name="Note" xfId="385"/>
    <cellStyle name="Note 2" xfId="398"/>
    <cellStyle name="Output" xfId="386"/>
    <cellStyle name="Output 2" xfId="399"/>
    <cellStyle name="Percent" xfId="112"/>
    <cellStyle name="Percent 2" xfId="113"/>
    <cellStyle name="Porcentaje" xfId="125" builtinId="5"/>
    <cellStyle name="Porcentaje 2" xfId="114"/>
    <cellStyle name="Porcentaje 2 2" xfId="115"/>
    <cellStyle name="Porcentaje 2 3" xfId="335"/>
    <cellStyle name="Porcentaje 3" xfId="223"/>
    <cellStyle name="Porcentaje 3 2" xfId="322"/>
    <cellStyle name="Porcentaje 4" xfId="224"/>
    <cellStyle name="Porcentaje 5" xfId="266"/>
    <cellStyle name="Porcentaje 6" xfId="403"/>
    <cellStyle name="Porcentual 2" xfId="116"/>
    <cellStyle name="Porcentual 2 2" xfId="117"/>
    <cellStyle name="Porcentual 2 2 2" xfId="225"/>
    <cellStyle name="Porcentual 2 3" xfId="226"/>
    <cellStyle name="Porcentual 2 4" xfId="227"/>
    <cellStyle name="Porcentual 3" xfId="228"/>
    <cellStyle name="Porcentual 3 2" xfId="229"/>
    <cellStyle name="Porcentual 3 3" xfId="230"/>
    <cellStyle name="Porcentual 3 3 2" xfId="336"/>
    <cellStyle name="Porcentual 3 4" xfId="231"/>
    <cellStyle name="Porcentual 3 4 2" xfId="232"/>
    <cellStyle name="Porcentual 4" xfId="233"/>
    <cellStyle name="Porcentual 4 2" xfId="346"/>
    <cellStyle name="Porcentual 5" xfId="234"/>
    <cellStyle name="Punto" xfId="118"/>
    <cellStyle name="Punto 2" xfId="323"/>
    <cellStyle name="Punto0" xfId="119"/>
    <cellStyle name="Punto0 2" xfId="235"/>
    <cellStyle name="Punto0 3" xfId="324"/>
    <cellStyle name="Salida 2" xfId="236"/>
    <cellStyle name="Salida 2 2" xfId="325"/>
    <cellStyle name="Salida 3" xfId="395"/>
    <cellStyle name="Texto de advertencia 2" xfId="237"/>
    <cellStyle name="Texto explicativo 2" xfId="238"/>
    <cellStyle name="Title" xfId="387"/>
    <cellStyle name="Título 1 2" xfId="239"/>
    <cellStyle name="Título 2 2" xfId="240"/>
    <cellStyle name="Título 3 2" xfId="241"/>
    <cellStyle name="Título 4" xfId="242"/>
    <cellStyle name="Total 2" xfId="121"/>
    <cellStyle name="Total 2 2" xfId="122"/>
    <cellStyle name="Total 2 3" xfId="328"/>
    <cellStyle name="Total 3" xfId="120"/>
    <cellStyle name="Warning Text" xfId="388"/>
  </cellStyles>
  <dxfs count="0"/>
  <tableStyles count="0" defaultTableStyle="TableStyleMedium9" defaultPivotStyle="PivotStyleLight16"/>
  <colors>
    <mruColors>
      <color rgb="FFA8F8BB"/>
      <color rgb="FFFF33CC"/>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1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13.xml.rels><?xml version="1.0" encoding="UTF-8" standalone="yes"?>
<Relationships xmlns="http://schemas.openxmlformats.org/package/2006/relationships"><Relationship Id="rId1" Type="http://schemas.openxmlformats.org/officeDocument/2006/relationships/image" Target="../media/image1.wmf"/></Relationships>
</file>

<file path=xl/drawings/_rels/drawing14.xml.rels><?xml version="1.0" encoding="UTF-8" standalone="yes"?>
<Relationships xmlns="http://schemas.openxmlformats.org/package/2006/relationships"><Relationship Id="rId1" Type="http://schemas.openxmlformats.org/officeDocument/2006/relationships/image" Target="../media/image1.wmf"/></Relationships>
</file>

<file path=xl/drawings/_rels/drawing15.xml.rels><?xml version="1.0" encoding="UTF-8" standalone="yes"?>
<Relationships xmlns="http://schemas.openxmlformats.org/package/2006/relationships"><Relationship Id="rId1" Type="http://schemas.openxmlformats.org/officeDocument/2006/relationships/image" Target="../media/image1.wmf"/></Relationships>
</file>

<file path=xl/drawings/_rels/drawing16.xml.rels><?xml version="1.0" encoding="UTF-8" standalone="yes"?>
<Relationships xmlns="http://schemas.openxmlformats.org/package/2006/relationships"><Relationship Id="rId1" Type="http://schemas.openxmlformats.org/officeDocument/2006/relationships/image" Target="../media/image1.wmf"/></Relationships>
</file>

<file path=xl/drawings/_rels/drawing17.xml.rels><?xml version="1.0" encoding="UTF-8" standalone="yes"?>
<Relationships xmlns="http://schemas.openxmlformats.org/package/2006/relationships"><Relationship Id="rId1" Type="http://schemas.openxmlformats.org/officeDocument/2006/relationships/image" Target="../media/image1.wmf"/></Relationships>
</file>

<file path=xl/drawings/_rels/drawing18.xml.rels><?xml version="1.0" encoding="UTF-8" standalone="yes"?>
<Relationships xmlns="http://schemas.openxmlformats.org/package/2006/relationships"><Relationship Id="rId1" Type="http://schemas.openxmlformats.org/officeDocument/2006/relationships/image" Target="../media/image1.wmf"/></Relationships>
</file>

<file path=xl/drawings/_rels/drawing19.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20.xml.rels><?xml version="1.0" encoding="UTF-8" standalone="yes"?>
<Relationships xmlns="http://schemas.openxmlformats.org/package/2006/relationships"><Relationship Id="rId1" Type="http://schemas.openxmlformats.org/officeDocument/2006/relationships/image" Target="../media/image1.wmf"/></Relationships>
</file>

<file path=xl/drawings/_rels/drawing2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2.xml.rels><?xml version="1.0" encoding="UTF-8" standalone="yes"?>
<Relationships xmlns="http://schemas.openxmlformats.org/package/2006/relationships"><Relationship Id="rId1" Type="http://schemas.openxmlformats.org/officeDocument/2006/relationships/image" Target="../media/image1.wmf"/></Relationships>
</file>

<file path=xl/drawings/_rels/drawing23.xml.rels><?xml version="1.0" encoding="UTF-8" standalone="yes"?>
<Relationships xmlns="http://schemas.openxmlformats.org/package/2006/relationships"><Relationship Id="rId1" Type="http://schemas.openxmlformats.org/officeDocument/2006/relationships/image" Target="../media/image1.wmf"/></Relationships>
</file>

<file path=xl/drawings/_rels/drawing24.xml.rels><?xml version="1.0" encoding="UTF-8" standalone="yes"?>
<Relationships xmlns="http://schemas.openxmlformats.org/package/2006/relationships"><Relationship Id="rId1" Type="http://schemas.openxmlformats.org/officeDocument/2006/relationships/image" Target="../media/image1.wmf"/></Relationships>
</file>

<file path=xl/drawings/_rels/drawing25.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1</xdr:col>
      <xdr:colOff>457200</xdr:colOff>
      <xdr:row>2</xdr:row>
      <xdr:rowOff>104775</xdr:rowOff>
    </xdr:to>
    <xdr:pic>
      <xdr:nvPicPr>
        <xdr:cNvPr id="2" name="Picture 1" descr="logo color texto costado">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787979" cy="499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152401</xdr:colOff>
      <xdr:row>0</xdr:row>
      <xdr:rowOff>43543</xdr:rowOff>
    </xdr:from>
    <xdr:to>
      <xdr:col>1</xdr:col>
      <xdr:colOff>552451</xdr:colOff>
      <xdr:row>2</xdr:row>
      <xdr:rowOff>148318</xdr:rowOff>
    </xdr:to>
    <xdr:pic>
      <xdr:nvPicPr>
        <xdr:cNvPr id="2" name="Picture 1" descr="logo color texto costado">
          <a:extLst>
            <a:ext uri="{FF2B5EF4-FFF2-40B4-BE49-F238E27FC236}">
              <a16:creationId xmlns=""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1" y="43543"/>
          <a:ext cx="1787979" cy="499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560614</xdr:colOff>
      <xdr:row>2</xdr:row>
      <xdr:rowOff>43544</xdr:rowOff>
    </xdr:from>
    <xdr:to>
      <xdr:col>15</xdr:col>
      <xdr:colOff>62593</xdr:colOff>
      <xdr:row>4</xdr:row>
      <xdr:rowOff>134712</xdr:rowOff>
    </xdr:to>
    <xdr:pic>
      <xdr:nvPicPr>
        <xdr:cNvPr id="2" name="Picture 1" descr="logo color texto costado">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39900" y="438151"/>
          <a:ext cx="1787979" cy="499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57151</xdr:rowOff>
    </xdr:from>
    <xdr:to>
      <xdr:col>1</xdr:col>
      <xdr:colOff>400050</xdr:colOff>
      <xdr:row>2</xdr:row>
      <xdr:rowOff>161926</xdr:rowOff>
    </xdr:to>
    <xdr:pic>
      <xdr:nvPicPr>
        <xdr:cNvPr id="2" name="Picture 1" descr="logo color texto costado">
          <a:extLst>
            <a:ext uri="{FF2B5EF4-FFF2-40B4-BE49-F238E27FC236}">
              <a16:creationId xmlns=""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151"/>
          <a:ext cx="1787979" cy="499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70758</xdr:colOff>
      <xdr:row>0</xdr:row>
      <xdr:rowOff>0</xdr:rowOff>
    </xdr:from>
    <xdr:to>
      <xdr:col>1</xdr:col>
      <xdr:colOff>470808</xdr:colOff>
      <xdr:row>2</xdr:row>
      <xdr:rowOff>104775</xdr:rowOff>
    </xdr:to>
    <xdr:pic>
      <xdr:nvPicPr>
        <xdr:cNvPr id="2" name="Picture 1" descr="logo color texto costado">
          <a:extLst>
            <a:ext uri="{FF2B5EF4-FFF2-40B4-BE49-F238E27FC236}">
              <a16:creationId xmlns=""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758" y="0"/>
          <a:ext cx="1787979" cy="499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57151</xdr:rowOff>
    </xdr:from>
    <xdr:to>
      <xdr:col>1</xdr:col>
      <xdr:colOff>400050</xdr:colOff>
      <xdr:row>2</xdr:row>
      <xdr:rowOff>161926</xdr:rowOff>
    </xdr:to>
    <xdr:pic>
      <xdr:nvPicPr>
        <xdr:cNvPr id="2" name="Picture 1" descr="logo color texto costado">
          <a:extLst>
            <a:ext uri="{FF2B5EF4-FFF2-40B4-BE49-F238E27FC236}">
              <a16:creationId xmlns=""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151"/>
          <a:ext cx="1787979" cy="499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193222</xdr:colOff>
      <xdr:row>3</xdr:row>
      <xdr:rowOff>152401</xdr:rowOff>
    </xdr:from>
    <xdr:to>
      <xdr:col>11</xdr:col>
      <xdr:colOff>457201</xdr:colOff>
      <xdr:row>6</xdr:row>
      <xdr:rowOff>134711</xdr:rowOff>
    </xdr:to>
    <xdr:pic>
      <xdr:nvPicPr>
        <xdr:cNvPr id="2" name="Picture 1" descr="logo color texto costado">
          <a:extLst>
            <a:ext uri="{FF2B5EF4-FFF2-40B4-BE49-F238E27FC236}">
              <a16:creationId xmlns=""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86508" y="751115"/>
          <a:ext cx="1787979" cy="499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261258</xdr:colOff>
      <xdr:row>0</xdr:row>
      <xdr:rowOff>43543</xdr:rowOff>
    </xdr:from>
    <xdr:to>
      <xdr:col>1</xdr:col>
      <xdr:colOff>661308</xdr:colOff>
      <xdr:row>2</xdr:row>
      <xdr:rowOff>148318</xdr:rowOff>
    </xdr:to>
    <xdr:pic>
      <xdr:nvPicPr>
        <xdr:cNvPr id="2" name="Picture 1" descr="logo color texto costado">
          <a:extLst>
            <a:ext uri="{FF2B5EF4-FFF2-40B4-BE49-F238E27FC236}">
              <a16:creationId xmlns=""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258" y="43543"/>
          <a:ext cx="1787979" cy="499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370115</xdr:colOff>
      <xdr:row>0</xdr:row>
      <xdr:rowOff>0</xdr:rowOff>
    </xdr:from>
    <xdr:to>
      <xdr:col>1</xdr:col>
      <xdr:colOff>770165</xdr:colOff>
      <xdr:row>2</xdr:row>
      <xdr:rowOff>104775</xdr:rowOff>
    </xdr:to>
    <xdr:pic>
      <xdr:nvPicPr>
        <xdr:cNvPr id="2" name="Picture 1" descr="logo color texto costado">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0115" y="0"/>
          <a:ext cx="1787979" cy="499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247650</xdr:colOff>
      <xdr:row>0</xdr:row>
      <xdr:rowOff>111579</xdr:rowOff>
    </xdr:from>
    <xdr:to>
      <xdr:col>1</xdr:col>
      <xdr:colOff>647700</xdr:colOff>
      <xdr:row>3</xdr:row>
      <xdr:rowOff>12247</xdr:rowOff>
    </xdr:to>
    <xdr:pic>
      <xdr:nvPicPr>
        <xdr:cNvPr id="2" name="Picture 1" descr="logo color texto costado">
          <a:extLst>
            <a:ext uri="{FF2B5EF4-FFF2-40B4-BE49-F238E27FC236}">
              <a16:creationId xmlns=""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11579"/>
          <a:ext cx="1787979" cy="499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288472</xdr:colOff>
      <xdr:row>0</xdr:row>
      <xdr:rowOff>97972</xdr:rowOff>
    </xdr:from>
    <xdr:to>
      <xdr:col>1</xdr:col>
      <xdr:colOff>688522</xdr:colOff>
      <xdr:row>2</xdr:row>
      <xdr:rowOff>202747</xdr:rowOff>
    </xdr:to>
    <xdr:pic>
      <xdr:nvPicPr>
        <xdr:cNvPr id="2" name="Picture 1" descr="logo color texto costado">
          <a:extLst>
            <a:ext uri="{FF2B5EF4-FFF2-40B4-BE49-F238E27FC236}">
              <a16:creationId xmlns=""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472" y="97972"/>
          <a:ext cx="1787979" cy="499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125186</xdr:colOff>
      <xdr:row>0</xdr:row>
      <xdr:rowOff>70758</xdr:rowOff>
    </xdr:from>
    <xdr:to>
      <xdr:col>1</xdr:col>
      <xdr:colOff>525236</xdr:colOff>
      <xdr:row>2</xdr:row>
      <xdr:rowOff>175533</xdr:rowOff>
    </xdr:to>
    <xdr:pic>
      <xdr:nvPicPr>
        <xdr:cNvPr id="2" name="Picture 1" descr="logo color texto costado">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186" y="70758"/>
          <a:ext cx="1787979" cy="499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70758</xdr:colOff>
      <xdr:row>0</xdr:row>
      <xdr:rowOff>84364</xdr:rowOff>
    </xdr:from>
    <xdr:to>
      <xdr:col>1</xdr:col>
      <xdr:colOff>470808</xdr:colOff>
      <xdr:row>2</xdr:row>
      <xdr:rowOff>189139</xdr:rowOff>
    </xdr:to>
    <xdr:pic>
      <xdr:nvPicPr>
        <xdr:cNvPr id="2" name="Picture 1" descr="logo color texto costado">
          <a:extLst>
            <a:ext uri="{FF2B5EF4-FFF2-40B4-BE49-F238E27FC236}">
              <a16:creationId xmlns=""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758" y="84364"/>
          <a:ext cx="1787979" cy="499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138794</xdr:colOff>
      <xdr:row>0</xdr:row>
      <xdr:rowOff>43543</xdr:rowOff>
    </xdr:from>
    <xdr:to>
      <xdr:col>1</xdr:col>
      <xdr:colOff>538844</xdr:colOff>
      <xdr:row>2</xdr:row>
      <xdr:rowOff>148318</xdr:rowOff>
    </xdr:to>
    <xdr:pic>
      <xdr:nvPicPr>
        <xdr:cNvPr id="2" name="Picture 1" descr="logo color texto costado">
          <a:extLst>
            <a:ext uri="{FF2B5EF4-FFF2-40B4-BE49-F238E27FC236}">
              <a16:creationId xmlns=""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794" y="43543"/>
          <a:ext cx="1787979" cy="499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97972</xdr:colOff>
      <xdr:row>0</xdr:row>
      <xdr:rowOff>57150</xdr:rowOff>
    </xdr:from>
    <xdr:to>
      <xdr:col>1</xdr:col>
      <xdr:colOff>498022</xdr:colOff>
      <xdr:row>2</xdr:row>
      <xdr:rowOff>161925</xdr:rowOff>
    </xdr:to>
    <xdr:pic>
      <xdr:nvPicPr>
        <xdr:cNvPr id="2" name="Picture 1" descr="logo color texto costado">
          <a:extLst>
            <a:ext uri="{FF2B5EF4-FFF2-40B4-BE49-F238E27FC236}">
              <a16:creationId xmlns=""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972" y="57150"/>
          <a:ext cx="1787979" cy="499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206829</xdr:colOff>
      <xdr:row>0</xdr:row>
      <xdr:rowOff>0</xdr:rowOff>
    </xdr:from>
    <xdr:to>
      <xdr:col>1</xdr:col>
      <xdr:colOff>606879</xdr:colOff>
      <xdr:row>2</xdr:row>
      <xdr:rowOff>104775</xdr:rowOff>
    </xdr:to>
    <xdr:pic>
      <xdr:nvPicPr>
        <xdr:cNvPr id="2" name="Picture 1" descr="logo color texto costado">
          <a:extLst>
            <a:ext uri="{FF2B5EF4-FFF2-40B4-BE49-F238E27FC236}">
              <a16:creationId xmlns=""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829" y="0"/>
          <a:ext cx="1787979" cy="499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220437</xdr:colOff>
      <xdr:row>0</xdr:row>
      <xdr:rowOff>97972</xdr:rowOff>
    </xdr:from>
    <xdr:to>
      <xdr:col>1</xdr:col>
      <xdr:colOff>620487</xdr:colOff>
      <xdr:row>2</xdr:row>
      <xdr:rowOff>202747</xdr:rowOff>
    </xdr:to>
    <xdr:pic>
      <xdr:nvPicPr>
        <xdr:cNvPr id="2" name="Picture 1" descr="logo color texto costado">
          <a:extLst>
            <a:ext uri="{FF2B5EF4-FFF2-40B4-BE49-F238E27FC236}">
              <a16:creationId xmlns=""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0437" y="97972"/>
          <a:ext cx="1787979" cy="499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67236</xdr:colOff>
      <xdr:row>0</xdr:row>
      <xdr:rowOff>112059</xdr:rowOff>
    </xdr:from>
    <xdr:to>
      <xdr:col>2</xdr:col>
      <xdr:colOff>1631097</xdr:colOff>
      <xdr:row>3</xdr:row>
      <xdr:rowOff>39941</xdr:rowOff>
    </xdr:to>
    <xdr:pic>
      <xdr:nvPicPr>
        <xdr:cNvPr id="2" name="Picture 1" descr="logo color texto costado">
          <a:extLst>
            <a:ext uri="{FF2B5EF4-FFF2-40B4-BE49-F238E27FC236}">
              <a16:creationId xmlns=""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824" y="112059"/>
          <a:ext cx="1787979" cy="499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67236</xdr:colOff>
      <xdr:row>0</xdr:row>
      <xdr:rowOff>112059</xdr:rowOff>
    </xdr:from>
    <xdr:to>
      <xdr:col>2</xdr:col>
      <xdr:colOff>1631097</xdr:colOff>
      <xdr:row>3</xdr:row>
      <xdr:rowOff>39941</xdr:rowOff>
    </xdr:to>
    <xdr:pic>
      <xdr:nvPicPr>
        <xdr:cNvPr id="3" name="Picture 1" descr="logo color texto costado">
          <a:extLst>
            <a:ext uri="{FF2B5EF4-FFF2-40B4-BE49-F238E27FC236}">
              <a16:creationId xmlns="" xmlns:a16="http://schemas.microsoft.com/office/drawing/2014/main" id="{00000000-0008-0000-1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9186" y="112059"/>
          <a:ext cx="1792461" cy="499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329293</xdr:colOff>
      <xdr:row>4</xdr:row>
      <xdr:rowOff>97973</xdr:rowOff>
    </xdr:from>
    <xdr:to>
      <xdr:col>15</xdr:col>
      <xdr:colOff>593272</xdr:colOff>
      <xdr:row>7</xdr:row>
      <xdr:rowOff>80283</xdr:rowOff>
    </xdr:to>
    <xdr:pic>
      <xdr:nvPicPr>
        <xdr:cNvPr id="2" name="Picture 1" descr="logo color texto costado">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70579" y="900794"/>
          <a:ext cx="1787979" cy="499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166008</xdr:colOff>
      <xdr:row>0</xdr:row>
      <xdr:rowOff>97972</xdr:rowOff>
    </xdr:from>
    <xdr:to>
      <xdr:col>1</xdr:col>
      <xdr:colOff>566058</xdr:colOff>
      <xdr:row>2</xdr:row>
      <xdr:rowOff>202747</xdr:rowOff>
    </xdr:to>
    <xdr:pic>
      <xdr:nvPicPr>
        <xdr:cNvPr id="2" name="Picture 1" descr="logo color texto costado">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6008" y="97972"/>
          <a:ext cx="1787979" cy="499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29936</xdr:colOff>
      <xdr:row>0</xdr:row>
      <xdr:rowOff>57151</xdr:rowOff>
    </xdr:from>
    <xdr:to>
      <xdr:col>1</xdr:col>
      <xdr:colOff>429986</xdr:colOff>
      <xdr:row>2</xdr:row>
      <xdr:rowOff>161926</xdr:rowOff>
    </xdr:to>
    <xdr:pic>
      <xdr:nvPicPr>
        <xdr:cNvPr id="2" name="Picture 1" descr="logo color texto costado">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936" y="57151"/>
          <a:ext cx="1787979" cy="499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193221</xdr:colOff>
      <xdr:row>0</xdr:row>
      <xdr:rowOff>70757</xdr:rowOff>
    </xdr:from>
    <xdr:to>
      <xdr:col>1</xdr:col>
      <xdr:colOff>593271</xdr:colOff>
      <xdr:row>2</xdr:row>
      <xdr:rowOff>175532</xdr:rowOff>
    </xdr:to>
    <xdr:pic>
      <xdr:nvPicPr>
        <xdr:cNvPr id="2" name="Picture 1" descr="logo color texto costado">
          <a:extLst>
            <a:ext uri="{FF2B5EF4-FFF2-40B4-BE49-F238E27FC236}">
              <a16:creationId xmlns=""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3221" y="70757"/>
          <a:ext cx="1787979" cy="499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465364</xdr:colOff>
      <xdr:row>3</xdr:row>
      <xdr:rowOff>125186</xdr:rowOff>
    </xdr:from>
    <xdr:to>
      <xdr:col>10</xdr:col>
      <xdr:colOff>729343</xdr:colOff>
      <xdr:row>6</xdr:row>
      <xdr:rowOff>107496</xdr:rowOff>
    </xdr:to>
    <xdr:pic>
      <xdr:nvPicPr>
        <xdr:cNvPr id="2" name="Picture 1" descr="logo color texto costado">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96650" y="723900"/>
          <a:ext cx="1787979" cy="499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315686</xdr:colOff>
      <xdr:row>0</xdr:row>
      <xdr:rowOff>57150</xdr:rowOff>
    </xdr:from>
    <xdr:to>
      <xdr:col>1</xdr:col>
      <xdr:colOff>715736</xdr:colOff>
      <xdr:row>2</xdr:row>
      <xdr:rowOff>161925</xdr:rowOff>
    </xdr:to>
    <xdr:pic>
      <xdr:nvPicPr>
        <xdr:cNvPr id="2" name="Picture 1" descr="logo color texto costado">
          <a:extLst>
            <a:ext uri="{FF2B5EF4-FFF2-40B4-BE49-F238E27FC236}">
              <a16:creationId xmlns=""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5686" y="57150"/>
          <a:ext cx="1787979" cy="499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234044</xdr:colOff>
      <xdr:row>0</xdr:row>
      <xdr:rowOff>84364</xdr:rowOff>
    </xdr:from>
    <xdr:to>
      <xdr:col>1</xdr:col>
      <xdr:colOff>634094</xdr:colOff>
      <xdr:row>2</xdr:row>
      <xdr:rowOff>189139</xdr:rowOff>
    </xdr:to>
    <xdr:pic>
      <xdr:nvPicPr>
        <xdr:cNvPr id="2" name="Picture 1" descr="logo color texto costado">
          <a:extLst>
            <a:ext uri="{FF2B5EF4-FFF2-40B4-BE49-F238E27FC236}">
              <a16:creationId xmlns=""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044" y="84364"/>
          <a:ext cx="1787979" cy="499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8">
    <tabColor rgb="FFC00000"/>
  </sheetPr>
  <dimension ref="A1:S80"/>
  <sheetViews>
    <sheetView view="pageBreakPreview" topLeftCell="A49" zoomScale="70" zoomScaleNormal="100" zoomScaleSheetLayoutView="70" workbookViewId="0">
      <selection activeCell="B25" sqref="B25:E25"/>
    </sheetView>
  </sheetViews>
  <sheetFormatPr baseColWidth="10" defaultColWidth="11.42578125" defaultRowHeight="15" x14ac:dyDescent="0.2"/>
  <cols>
    <col min="1" max="1" width="20.85546875" style="88" customWidth="1" collapsed="1"/>
    <col min="2" max="2" width="40.5703125" style="88" customWidth="1"/>
    <col min="3" max="3" width="14.7109375" style="88" bestFit="1" customWidth="1"/>
    <col min="4" max="5" width="15.85546875" style="88" customWidth="1"/>
    <col min="6" max="6" width="17.5703125" style="88" customWidth="1"/>
    <col min="7" max="7" width="25.42578125" style="88" customWidth="1"/>
    <col min="8" max="16384" width="11.42578125" style="88"/>
  </cols>
  <sheetData>
    <row r="1" spans="1:19" x14ac:dyDescent="0.2">
      <c r="A1" s="30"/>
      <c r="B1" s="30"/>
      <c r="C1" s="30"/>
      <c r="D1" s="30"/>
      <c r="E1" s="30"/>
      <c r="F1" s="30"/>
      <c r="G1" s="30"/>
    </row>
    <row r="2" spans="1:19" ht="15.75" x14ac:dyDescent="0.2">
      <c r="A2" s="89"/>
      <c r="B2" s="90"/>
      <c r="C2" s="89"/>
      <c r="D2" s="89"/>
      <c r="E2" s="89"/>
      <c r="F2" s="91"/>
      <c r="G2" s="92" t="e">
        <f>#REF!</f>
        <v>#REF!</v>
      </c>
    </row>
    <row r="3" spans="1:19" ht="15.75" thickBot="1" x14ac:dyDescent="0.25">
      <c r="A3" s="30"/>
      <c r="B3" s="30"/>
      <c r="C3" s="30"/>
      <c r="D3" s="30"/>
      <c r="E3" s="30"/>
      <c r="F3" s="30"/>
      <c r="G3" s="32"/>
    </row>
    <row r="4" spans="1:19" ht="15.75" x14ac:dyDescent="0.2">
      <c r="A4" s="93" t="s">
        <v>405</v>
      </c>
      <c r="B4" s="94" t="s">
        <v>851</v>
      </c>
      <c r="C4" s="95"/>
      <c r="D4" s="95"/>
      <c r="E4" s="95"/>
      <c r="F4" s="96"/>
      <c r="G4" s="97" t="s">
        <v>406</v>
      </c>
    </row>
    <row r="5" spans="1:19" ht="15.75" x14ac:dyDescent="0.2">
      <c r="A5" s="98" t="s">
        <v>407</v>
      </c>
      <c r="B5" s="99" t="s">
        <v>170</v>
      </c>
      <c r="C5" s="100"/>
      <c r="D5" s="100"/>
      <c r="E5" s="100"/>
      <c r="F5" s="101"/>
      <c r="G5" s="102" t="s">
        <v>33</v>
      </c>
    </row>
    <row r="6" spans="1:19" ht="9" customHeight="1" x14ac:dyDescent="0.2">
      <c r="A6" s="103"/>
      <c r="B6" s="100"/>
      <c r="C6" s="100"/>
      <c r="D6" s="100"/>
      <c r="E6" s="100"/>
      <c r="F6" s="101"/>
      <c r="G6" s="102"/>
    </row>
    <row r="7" spans="1:19" ht="16.5" thickBot="1" x14ac:dyDescent="0.25">
      <c r="A7" s="104" t="s">
        <v>408</v>
      </c>
      <c r="B7" s="105" t="s">
        <v>635</v>
      </c>
      <c r="C7" s="106"/>
      <c r="D7" s="106"/>
      <c r="E7" s="106"/>
      <c r="F7" s="107"/>
      <c r="G7" s="108">
        <v>300</v>
      </c>
    </row>
    <row r="8" spans="1:19" ht="16.5" thickBot="1" x14ac:dyDescent="0.25">
      <c r="A8" s="98" t="s">
        <v>402</v>
      </c>
      <c r="B8" s="100"/>
      <c r="C8" s="100"/>
      <c r="D8" s="100"/>
      <c r="E8" s="100"/>
      <c r="F8" s="100"/>
      <c r="G8" s="102"/>
    </row>
    <row r="9" spans="1:19" x14ac:dyDescent="0.2">
      <c r="A9" s="109" t="s">
        <v>409</v>
      </c>
      <c r="B9" s="110" t="s">
        <v>306</v>
      </c>
      <c r="C9" s="110" t="s">
        <v>406</v>
      </c>
      <c r="D9" s="110" t="s">
        <v>410</v>
      </c>
      <c r="E9" s="110" t="s">
        <v>411</v>
      </c>
      <c r="F9" s="110" t="s">
        <v>412</v>
      </c>
      <c r="G9" s="111" t="s">
        <v>413</v>
      </c>
    </row>
    <row r="10" spans="1:19" x14ac:dyDescent="0.2">
      <c r="A10" s="112"/>
      <c r="B10" s="113"/>
      <c r="C10" s="113"/>
      <c r="D10" s="113"/>
      <c r="E10" s="113"/>
      <c r="F10" s="113" t="s">
        <v>414</v>
      </c>
      <c r="G10" s="114" t="s">
        <v>2</v>
      </c>
    </row>
    <row r="11" spans="1:19" x14ac:dyDescent="0.2">
      <c r="A11" s="112"/>
      <c r="B11" s="113"/>
      <c r="C11" s="113"/>
      <c r="D11" s="115"/>
      <c r="E11" s="115"/>
      <c r="F11" s="115" t="s">
        <v>415</v>
      </c>
      <c r="G11" s="116" t="s">
        <v>416</v>
      </c>
    </row>
    <row r="12" spans="1:19" ht="15.75" thickBot="1" x14ac:dyDescent="0.25">
      <c r="A12" s="117"/>
      <c r="B12" s="118"/>
      <c r="C12" s="118"/>
      <c r="D12" s="119" t="s">
        <v>417</v>
      </c>
      <c r="E12" s="119" t="s">
        <v>418</v>
      </c>
      <c r="F12" s="119" t="s">
        <v>419</v>
      </c>
      <c r="G12" s="120" t="s">
        <v>420</v>
      </c>
      <c r="S12" s="88">
        <v>1</v>
      </c>
    </row>
    <row r="13" spans="1:19" ht="30" x14ac:dyDescent="0.2">
      <c r="A13" s="121" t="s">
        <v>298</v>
      </c>
      <c r="B13" s="122" t="s">
        <v>299</v>
      </c>
      <c r="C13" s="123" t="s">
        <v>421</v>
      </c>
      <c r="D13" s="124"/>
      <c r="E13" s="124">
        <v>0</v>
      </c>
      <c r="F13" s="125">
        <v>172.24</v>
      </c>
      <c r="G13" s="126">
        <f>F13*E13*D13</f>
        <v>0</v>
      </c>
    </row>
    <row r="14" spans="1:19" ht="30" x14ac:dyDescent="0.2">
      <c r="A14" s="127" t="s">
        <v>298</v>
      </c>
      <c r="B14" s="128" t="s">
        <v>300</v>
      </c>
      <c r="C14" s="129" t="s">
        <v>421</v>
      </c>
      <c r="D14" s="130"/>
      <c r="E14" s="130">
        <v>0</v>
      </c>
      <c r="F14" s="131">
        <v>142.49</v>
      </c>
      <c r="G14" s="132">
        <f>F14*E14*D14</f>
        <v>0</v>
      </c>
    </row>
    <row r="15" spans="1:19" ht="30" x14ac:dyDescent="0.2">
      <c r="A15" s="127" t="s">
        <v>298</v>
      </c>
      <c r="B15" s="128" t="s">
        <v>301</v>
      </c>
      <c r="C15" s="129" t="s">
        <v>421</v>
      </c>
      <c r="D15" s="130"/>
      <c r="E15" s="130">
        <v>0</v>
      </c>
      <c r="F15" s="131">
        <v>131.38</v>
      </c>
      <c r="G15" s="132">
        <f>F15*E15*D15</f>
        <v>0</v>
      </c>
    </row>
    <row r="16" spans="1:19" ht="30" x14ac:dyDescent="0.2">
      <c r="A16" s="127" t="s">
        <v>298</v>
      </c>
      <c r="B16" s="128" t="s">
        <v>302</v>
      </c>
      <c r="C16" s="129" t="s">
        <v>421</v>
      </c>
      <c r="D16" s="130"/>
      <c r="E16" s="130">
        <v>0</v>
      </c>
      <c r="F16" s="131">
        <v>120.62</v>
      </c>
      <c r="G16" s="132">
        <f>F16*E16*D16</f>
        <v>0</v>
      </c>
      <c r="S16" s="88">
        <v>1</v>
      </c>
    </row>
    <row r="17" spans="1:7" ht="30.75" thickBot="1" x14ac:dyDescent="0.25">
      <c r="A17" s="133" t="s">
        <v>298</v>
      </c>
      <c r="B17" s="134" t="s">
        <v>303</v>
      </c>
      <c r="C17" s="118" t="s">
        <v>421</v>
      </c>
      <c r="D17" s="135"/>
      <c r="E17" s="135">
        <v>0</v>
      </c>
      <c r="F17" s="136">
        <v>91.181791666666669</v>
      </c>
      <c r="G17" s="137">
        <f>F17*E17*D17</f>
        <v>0</v>
      </c>
    </row>
    <row r="18" spans="1:7" ht="15.75" thickBot="1" x14ac:dyDescent="0.25">
      <c r="A18" s="103"/>
      <c r="B18" s="100"/>
      <c r="C18" s="100"/>
      <c r="D18" s="138"/>
      <c r="E18" s="138"/>
      <c r="F18" s="139"/>
      <c r="G18" s="140"/>
    </row>
    <row r="19" spans="1:7" ht="16.5" thickBot="1" x14ac:dyDescent="0.25">
      <c r="A19" s="103"/>
      <c r="B19" s="100"/>
      <c r="C19" s="100"/>
      <c r="D19" s="141" t="s">
        <v>422</v>
      </c>
      <c r="E19" s="141"/>
      <c r="F19" s="139"/>
      <c r="G19" s="142">
        <f>SUM(G13:G17)</f>
        <v>0</v>
      </c>
    </row>
    <row r="20" spans="1:7" ht="15.75" thickBot="1" x14ac:dyDescent="0.25">
      <c r="A20" s="103"/>
      <c r="B20" s="100"/>
      <c r="C20" s="100"/>
      <c r="D20" s="138"/>
      <c r="E20" s="138"/>
      <c r="F20" s="139"/>
      <c r="G20" s="143"/>
    </row>
    <row r="21" spans="1:7" ht="16.5" thickBot="1" x14ac:dyDescent="0.25">
      <c r="A21" s="144" t="s">
        <v>404</v>
      </c>
      <c r="B21" s="95"/>
      <c r="C21" s="95"/>
      <c r="D21" s="145"/>
      <c r="E21" s="145"/>
      <c r="F21" s="146"/>
      <c r="G21" s="147"/>
    </row>
    <row r="22" spans="1:7" x14ac:dyDescent="0.2">
      <c r="A22" s="109" t="s">
        <v>409</v>
      </c>
      <c r="B22" s="110" t="s">
        <v>306</v>
      </c>
      <c r="C22" s="110" t="s">
        <v>406</v>
      </c>
      <c r="D22" s="148" t="s">
        <v>423</v>
      </c>
      <c r="E22" s="148" t="s">
        <v>423</v>
      </c>
      <c r="F22" s="149" t="s">
        <v>412</v>
      </c>
      <c r="G22" s="150" t="s">
        <v>413</v>
      </c>
    </row>
    <row r="23" spans="1:7" x14ac:dyDescent="0.2">
      <c r="A23" s="112"/>
      <c r="B23" s="113"/>
      <c r="C23" s="113"/>
      <c r="D23" s="151"/>
      <c r="E23" s="151"/>
      <c r="F23" s="152" t="s">
        <v>414</v>
      </c>
      <c r="G23" s="153" t="s">
        <v>2</v>
      </c>
    </row>
    <row r="24" spans="1:7" ht="15.75" thickBot="1" x14ac:dyDescent="0.25">
      <c r="A24" s="117"/>
      <c r="B24" s="118"/>
      <c r="C24" s="118"/>
      <c r="D24" s="154"/>
      <c r="E24" s="154"/>
      <c r="F24" s="155" t="s">
        <v>416</v>
      </c>
      <c r="G24" s="156"/>
    </row>
    <row r="25" spans="1:7" ht="54" customHeight="1" x14ac:dyDescent="0.2">
      <c r="A25" s="157" t="s">
        <v>327</v>
      </c>
      <c r="B25" s="124" t="s">
        <v>170</v>
      </c>
      <c r="C25" s="123" t="s">
        <v>33</v>
      </c>
      <c r="D25" s="124">
        <v>1</v>
      </c>
      <c r="E25" s="158">
        <v>1</v>
      </c>
      <c r="F25" s="159">
        <v>97.82</v>
      </c>
      <c r="G25" s="126">
        <f>IF(B25="",0,D25*E25*F25)</f>
        <v>97.82</v>
      </c>
    </row>
    <row r="26" spans="1:7" x14ac:dyDescent="0.2">
      <c r="A26" s="160" t="s">
        <v>318</v>
      </c>
      <c r="B26" s="130"/>
      <c r="C26" s="129" t="s">
        <v>318</v>
      </c>
      <c r="D26" s="130"/>
      <c r="E26" s="161"/>
      <c r="F26" s="162" t="s">
        <v>318</v>
      </c>
      <c r="G26" s="132">
        <f t="shared" ref="G26:G34" si="0">IF(B26="",0,D26*E26*F26)</f>
        <v>0</v>
      </c>
    </row>
    <row r="27" spans="1:7" x14ac:dyDescent="0.2">
      <c r="A27" s="163" t="s">
        <v>318</v>
      </c>
      <c r="B27" s="164"/>
      <c r="C27" s="165" t="s">
        <v>318</v>
      </c>
      <c r="D27" s="164"/>
      <c r="E27" s="166"/>
      <c r="F27" s="167" t="s">
        <v>318</v>
      </c>
      <c r="G27" s="168">
        <f t="shared" si="0"/>
        <v>0</v>
      </c>
    </row>
    <row r="28" spans="1:7" x14ac:dyDescent="0.2">
      <c r="A28" s="163" t="s">
        <v>318</v>
      </c>
      <c r="B28" s="164"/>
      <c r="C28" s="165" t="s">
        <v>318</v>
      </c>
      <c r="D28" s="164"/>
      <c r="E28" s="166"/>
      <c r="F28" s="167" t="s">
        <v>318</v>
      </c>
      <c r="G28" s="168">
        <f t="shared" si="0"/>
        <v>0</v>
      </c>
    </row>
    <row r="29" spans="1:7" x14ac:dyDescent="0.2">
      <c r="A29" s="163" t="s">
        <v>318</v>
      </c>
      <c r="B29" s="164"/>
      <c r="C29" s="165" t="s">
        <v>318</v>
      </c>
      <c r="D29" s="164"/>
      <c r="E29" s="166"/>
      <c r="F29" s="167" t="s">
        <v>318</v>
      </c>
      <c r="G29" s="168">
        <f t="shared" si="0"/>
        <v>0</v>
      </c>
    </row>
    <row r="30" spans="1:7" x14ac:dyDescent="0.2">
      <c r="A30" s="163" t="s">
        <v>318</v>
      </c>
      <c r="B30" s="164"/>
      <c r="C30" s="165" t="s">
        <v>318</v>
      </c>
      <c r="D30" s="164"/>
      <c r="E30" s="166"/>
      <c r="F30" s="167" t="s">
        <v>318</v>
      </c>
      <c r="G30" s="168">
        <f t="shared" si="0"/>
        <v>0</v>
      </c>
    </row>
    <row r="31" spans="1:7" x14ac:dyDescent="0.2">
      <c r="A31" s="163" t="s">
        <v>318</v>
      </c>
      <c r="B31" s="164"/>
      <c r="C31" s="165" t="s">
        <v>318</v>
      </c>
      <c r="D31" s="164"/>
      <c r="E31" s="166"/>
      <c r="F31" s="167" t="s">
        <v>318</v>
      </c>
      <c r="G31" s="168">
        <f t="shared" si="0"/>
        <v>0</v>
      </c>
    </row>
    <row r="32" spans="1:7" x14ac:dyDescent="0.2">
      <c r="A32" s="163" t="s">
        <v>318</v>
      </c>
      <c r="B32" s="164"/>
      <c r="C32" s="165" t="s">
        <v>318</v>
      </c>
      <c r="D32" s="164"/>
      <c r="E32" s="166"/>
      <c r="F32" s="167" t="s">
        <v>318</v>
      </c>
      <c r="G32" s="168">
        <f t="shared" si="0"/>
        <v>0</v>
      </c>
    </row>
    <row r="33" spans="1:7" x14ac:dyDescent="0.2">
      <c r="A33" s="163" t="s">
        <v>318</v>
      </c>
      <c r="B33" s="164"/>
      <c r="C33" s="165" t="s">
        <v>318</v>
      </c>
      <c r="D33" s="164"/>
      <c r="E33" s="166"/>
      <c r="F33" s="167" t="s">
        <v>318</v>
      </c>
      <c r="G33" s="168">
        <f t="shared" si="0"/>
        <v>0</v>
      </c>
    </row>
    <row r="34" spans="1:7" ht="15.75" thickBot="1" x14ac:dyDescent="0.25">
      <c r="A34" s="169" t="s">
        <v>318</v>
      </c>
      <c r="B34" s="135"/>
      <c r="C34" s="170" t="s">
        <v>318</v>
      </c>
      <c r="D34" s="135"/>
      <c r="E34" s="135"/>
      <c r="F34" s="136" t="s">
        <v>318</v>
      </c>
      <c r="G34" s="137">
        <f t="shared" si="0"/>
        <v>0</v>
      </c>
    </row>
    <row r="35" spans="1:7" ht="15.75" thickBot="1" x14ac:dyDescent="0.25">
      <c r="A35" s="103"/>
      <c r="B35" s="100"/>
      <c r="C35" s="100"/>
      <c r="D35" s="138"/>
      <c r="E35" s="138"/>
      <c r="F35" s="139"/>
      <c r="G35" s="140"/>
    </row>
    <row r="36" spans="1:7" ht="16.5" thickBot="1" x14ac:dyDescent="0.25">
      <c r="A36" s="103"/>
      <c r="B36" s="100"/>
      <c r="C36" s="100"/>
      <c r="D36" s="141" t="s">
        <v>424</v>
      </c>
      <c r="E36" s="141"/>
      <c r="F36" s="139"/>
      <c r="G36" s="142">
        <f>SUM(G25:G34)</f>
        <v>97.82</v>
      </c>
    </row>
    <row r="37" spans="1:7" ht="15.75" thickBot="1" x14ac:dyDescent="0.25">
      <c r="A37" s="103"/>
      <c r="B37" s="100"/>
      <c r="C37" s="100"/>
      <c r="D37" s="138"/>
      <c r="E37" s="138"/>
      <c r="F37" s="139"/>
      <c r="G37" s="143"/>
    </row>
    <row r="38" spans="1:7" ht="16.5" thickBot="1" x14ac:dyDescent="0.25">
      <c r="A38" s="144" t="s">
        <v>403</v>
      </c>
      <c r="B38" s="95"/>
      <c r="C38" s="95"/>
      <c r="D38" s="145"/>
      <c r="E38" s="145"/>
      <c r="F38" s="146"/>
      <c r="G38" s="147"/>
    </row>
    <row r="39" spans="1:7" x14ac:dyDescent="0.2">
      <c r="A39" s="109"/>
      <c r="B39" s="110"/>
      <c r="C39" s="110" t="s">
        <v>406</v>
      </c>
      <c r="D39" s="110" t="s">
        <v>410</v>
      </c>
      <c r="E39" s="110" t="s">
        <v>411</v>
      </c>
      <c r="F39" s="110" t="s">
        <v>412</v>
      </c>
      <c r="G39" s="150" t="s">
        <v>413</v>
      </c>
    </row>
    <row r="40" spans="1:7" x14ac:dyDescent="0.2">
      <c r="A40" s="112"/>
      <c r="B40" s="113"/>
      <c r="C40" s="113"/>
      <c r="D40" s="151"/>
      <c r="E40" s="151"/>
      <c r="F40" s="113" t="s">
        <v>425</v>
      </c>
      <c r="G40" s="153" t="s">
        <v>2</v>
      </c>
    </row>
    <row r="41" spans="1:7" ht="15.75" thickBot="1" x14ac:dyDescent="0.25">
      <c r="A41" s="117"/>
      <c r="B41" s="118"/>
      <c r="C41" s="118"/>
      <c r="D41" s="154"/>
      <c r="E41" s="154"/>
      <c r="F41" s="115" t="s">
        <v>415</v>
      </c>
      <c r="G41" s="156" t="s">
        <v>416</v>
      </c>
    </row>
    <row r="42" spans="1:7" ht="30" x14ac:dyDescent="0.2">
      <c r="A42" s="171" t="s">
        <v>358</v>
      </c>
      <c r="B42" s="172" t="s">
        <v>361</v>
      </c>
      <c r="C42" s="123" t="s">
        <v>421</v>
      </c>
      <c r="D42" s="124">
        <v>0</v>
      </c>
      <c r="E42" s="124">
        <v>0</v>
      </c>
      <c r="F42" s="125">
        <v>45.11</v>
      </c>
      <c r="G42" s="173">
        <f t="shared" ref="G42:G51" si="1">IF(B42="",0,D42*E42*F42)</f>
        <v>0</v>
      </c>
    </row>
    <row r="43" spans="1:7" x14ac:dyDescent="0.2">
      <c r="A43" s="174" t="s">
        <v>318</v>
      </c>
      <c r="B43" s="175"/>
      <c r="C43" s="176" t="s">
        <v>318</v>
      </c>
      <c r="D43" s="177"/>
      <c r="E43" s="177"/>
      <c r="F43" s="178" t="s">
        <v>318</v>
      </c>
      <c r="G43" s="179">
        <f t="shared" si="1"/>
        <v>0</v>
      </c>
    </row>
    <row r="44" spans="1:7" x14ac:dyDescent="0.2">
      <c r="A44" s="174" t="s">
        <v>318</v>
      </c>
      <c r="B44" s="175"/>
      <c r="C44" s="176" t="s">
        <v>318</v>
      </c>
      <c r="D44" s="177"/>
      <c r="E44" s="177"/>
      <c r="F44" s="178" t="s">
        <v>318</v>
      </c>
      <c r="G44" s="179">
        <f t="shared" si="1"/>
        <v>0</v>
      </c>
    </row>
    <row r="45" spans="1:7" x14ac:dyDescent="0.2">
      <c r="A45" s="174" t="s">
        <v>318</v>
      </c>
      <c r="B45" s="175"/>
      <c r="C45" s="176" t="s">
        <v>318</v>
      </c>
      <c r="D45" s="177"/>
      <c r="E45" s="177"/>
      <c r="F45" s="178" t="s">
        <v>318</v>
      </c>
      <c r="G45" s="179">
        <f t="shared" si="1"/>
        <v>0</v>
      </c>
    </row>
    <row r="46" spans="1:7" x14ac:dyDescent="0.2">
      <c r="A46" s="174" t="s">
        <v>318</v>
      </c>
      <c r="B46" s="175"/>
      <c r="C46" s="176" t="s">
        <v>318</v>
      </c>
      <c r="D46" s="177"/>
      <c r="E46" s="177"/>
      <c r="F46" s="178" t="s">
        <v>318</v>
      </c>
      <c r="G46" s="179">
        <f t="shared" si="1"/>
        <v>0</v>
      </c>
    </row>
    <row r="47" spans="1:7" x14ac:dyDescent="0.2">
      <c r="A47" s="174" t="s">
        <v>318</v>
      </c>
      <c r="B47" s="175"/>
      <c r="C47" s="176" t="s">
        <v>318</v>
      </c>
      <c r="D47" s="177"/>
      <c r="E47" s="177"/>
      <c r="F47" s="178" t="s">
        <v>318</v>
      </c>
      <c r="G47" s="179">
        <f t="shared" si="1"/>
        <v>0</v>
      </c>
    </row>
    <row r="48" spans="1:7" x14ac:dyDescent="0.2">
      <c r="A48" s="174" t="s">
        <v>318</v>
      </c>
      <c r="B48" s="175"/>
      <c r="C48" s="176" t="s">
        <v>318</v>
      </c>
      <c r="D48" s="177"/>
      <c r="E48" s="177"/>
      <c r="F48" s="178" t="s">
        <v>318</v>
      </c>
      <c r="G48" s="179">
        <f t="shared" si="1"/>
        <v>0</v>
      </c>
    </row>
    <row r="49" spans="1:7" x14ac:dyDescent="0.2">
      <c r="A49" s="174" t="s">
        <v>318</v>
      </c>
      <c r="B49" s="175"/>
      <c r="C49" s="176" t="s">
        <v>318</v>
      </c>
      <c r="D49" s="177"/>
      <c r="E49" s="177"/>
      <c r="F49" s="178" t="s">
        <v>318</v>
      </c>
      <c r="G49" s="179">
        <f t="shared" si="1"/>
        <v>0</v>
      </c>
    </row>
    <row r="50" spans="1:7" x14ac:dyDescent="0.2">
      <c r="A50" s="160" t="s">
        <v>318</v>
      </c>
      <c r="B50" s="175"/>
      <c r="C50" s="129" t="s">
        <v>318</v>
      </c>
      <c r="D50" s="130"/>
      <c r="E50" s="130"/>
      <c r="F50" s="131" t="s">
        <v>318</v>
      </c>
      <c r="G50" s="180">
        <f t="shared" si="1"/>
        <v>0</v>
      </c>
    </row>
    <row r="51" spans="1:7" ht="15.75" thickBot="1" x14ac:dyDescent="0.25">
      <c r="A51" s="169" t="s">
        <v>318</v>
      </c>
      <c r="B51" s="181"/>
      <c r="C51" s="170" t="s">
        <v>318</v>
      </c>
      <c r="D51" s="135"/>
      <c r="E51" s="135"/>
      <c r="F51" s="136" t="s">
        <v>318</v>
      </c>
      <c r="G51" s="182">
        <f t="shared" si="1"/>
        <v>0</v>
      </c>
    </row>
    <row r="52" spans="1:7" ht="15.75" thickBot="1" x14ac:dyDescent="0.25">
      <c r="A52" s="103"/>
      <c r="B52" s="100"/>
      <c r="C52" s="100"/>
      <c r="D52" s="100"/>
      <c r="E52" s="100"/>
      <c r="F52" s="100"/>
      <c r="G52" s="183"/>
    </row>
    <row r="53" spans="1:7" ht="16.5" thickBot="1" x14ac:dyDescent="0.25">
      <c r="A53" s="103"/>
      <c r="B53" s="100"/>
      <c r="C53" s="100"/>
      <c r="D53" s="141" t="s">
        <v>426</v>
      </c>
      <c r="E53" s="141"/>
      <c r="F53" s="100"/>
      <c r="G53" s="184">
        <f>SUM(G42:G51)</f>
        <v>0</v>
      </c>
    </row>
    <row r="54" spans="1:7" x14ac:dyDescent="0.2">
      <c r="A54" s="185"/>
      <c r="B54" s="186"/>
      <c r="C54" s="186"/>
      <c r="D54" s="186"/>
      <c r="E54" s="186"/>
      <c r="F54" s="186"/>
      <c r="G54" s="187"/>
    </row>
    <row r="55" spans="1:7" ht="6" customHeight="1" x14ac:dyDescent="0.2">
      <c r="A55" s="188"/>
      <c r="B55" s="189"/>
      <c r="C55" s="189"/>
      <c r="D55" s="189"/>
      <c r="E55" s="189"/>
      <c r="F55" s="189"/>
      <c r="G55" s="190"/>
    </row>
    <row r="56" spans="1:7" x14ac:dyDescent="0.2">
      <c r="A56" s="191">
        <v>1</v>
      </c>
      <c r="B56" s="100" t="s">
        <v>378</v>
      </c>
      <c r="C56" s="192" t="s">
        <v>379</v>
      </c>
      <c r="D56" s="100"/>
      <c r="E56" s="100"/>
      <c r="F56" s="193"/>
      <c r="G56" s="194">
        <f>+G19</f>
        <v>0</v>
      </c>
    </row>
    <row r="57" spans="1:7" x14ac:dyDescent="0.2">
      <c r="A57" s="191">
        <v>2</v>
      </c>
      <c r="B57" s="100" t="s">
        <v>294</v>
      </c>
      <c r="C57" s="192" t="s">
        <v>380</v>
      </c>
      <c r="D57" s="195">
        <f>'COEF PASE'!E8</f>
        <v>0.99</v>
      </c>
      <c r="E57" s="195"/>
      <c r="F57" s="193"/>
      <c r="G57" s="183">
        <f>+D57*G56</f>
        <v>0</v>
      </c>
    </row>
    <row r="58" spans="1:7" ht="6" customHeight="1" thickBot="1" x14ac:dyDescent="0.25">
      <c r="A58" s="103"/>
      <c r="B58" s="100"/>
      <c r="C58" s="192"/>
      <c r="D58" s="192"/>
      <c r="E58" s="192"/>
      <c r="F58" s="196"/>
      <c r="G58" s="197"/>
    </row>
    <row r="59" spans="1:7" ht="16.5" thickTop="1" x14ac:dyDescent="0.2">
      <c r="A59" s="191">
        <v>3</v>
      </c>
      <c r="B59" s="100" t="s">
        <v>381</v>
      </c>
      <c r="C59" s="192"/>
      <c r="D59" s="192"/>
      <c r="E59" s="192"/>
      <c r="F59" s="138"/>
      <c r="G59" s="198">
        <f>SUM(G56:G58)</f>
        <v>0</v>
      </c>
    </row>
    <row r="60" spans="1:7" ht="6" customHeight="1" x14ac:dyDescent="0.2">
      <c r="A60" s="103"/>
      <c r="B60" s="100"/>
      <c r="C60" s="192"/>
      <c r="D60" s="192"/>
      <c r="E60" s="192"/>
      <c r="F60" s="138"/>
      <c r="G60" s="183"/>
    </row>
    <row r="61" spans="1:7" x14ac:dyDescent="0.2">
      <c r="A61" s="191">
        <v>4</v>
      </c>
      <c r="B61" s="100" t="s">
        <v>382</v>
      </c>
      <c r="C61" s="192" t="s">
        <v>383</v>
      </c>
      <c r="D61" s="192"/>
      <c r="E61" s="192"/>
      <c r="F61" s="138"/>
      <c r="G61" s="183">
        <f>+G36</f>
        <v>97.82</v>
      </c>
    </row>
    <row r="62" spans="1:7" ht="15.75" thickBot="1" x14ac:dyDescent="0.25">
      <c r="A62" s="191">
        <v>5</v>
      </c>
      <c r="B62" s="100" t="s">
        <v>331</v>
      </c>
      <c r="C62" s="192" t="s">
        <v>384</v>
      </c>
      <c r="D62" s="192"/>
      <c r="E62" s="192"/>
      <c r="F62" s="196"/>
      <c r="G62" s="199">
        <f>+G53</f>
        <v>0</v>
      </c>
    </row>
    <row r="63" spans="1:7" ht="6" customHeight="1" thickTop="1" thickBot="1" x14ac:dyDescent="0.25">
      <c r="A63" s="103"/>
      <c r="B63" s="100"/>
      <c r="C63" s="192"/>
      <c r="D63" s="192"/>
      <c r="E63" s="192"/>
      <c r="F63" s="200"/>
      <c r="G63" s="183"/>
    </row>
    <row r="64" spans="1:7" ht="16.5" thickBot="1" x14ac:dyDescent="0.25">
      <c r="A64" s="201">
        <v>6</v>
      </c>
      <c r="B64" s="202" t="s">
        <v>385</v>
      </c>
      <c r="C64" s="203" t="s">
        <v>386</v>
      </c>
      <c r="D64" s="203"/>
      <c r="E64" s="203"/>
      <c r="F64" s="100"/>
      <c r="G64" s="204">
        <f>+G59+G61+G62</f>
        <v>97.82</v>
      </c>
    </row>
    <row r="65" spans="1:7" ht="6" customHeight="1" x14ac:dyDescent="0.2">
      <c r="A65" s="103"/>
      <c r="B65" s="100"/>
      <c r="C65" s="192"/>
      <c r="D65" s="192"/>
      <c r="E65" s="192"/>
      <c r="F65" s="100"/>
      <c r="G65" s="183"/>
    </row>
    <row r="66" spans="1:7" ht="30.75" thickBot="1" x14ac:dyDescent="0.25">
      <c r="A66" s="191">
        <v>7</v>
      </c>
      <c r="B66" s="205" t="s">
        <v>387</v>
      </c>
      <c r="C66" s="192" t="s">
        <v>388</v>
      </c>
      <c r="D66" s="195">
        <f>'COEF PASE'!E16</f>
        <v>6.4740000000000006E-2</v>
      </c>
      <c r="E66" s="195"/>
      <c r="F66" s="100"/>
      <c r="G66" s="183">
        <f>+D66*G64</f>
        <v>6.3328668000000006</v>
      </c>
    </row>
    <row r="67" spans="1:7" ht="16.5" thickBot="1" x14ac:dyDescent="0.25">
      <c r="A67" s="201">
        <v>8</v>
      </c>
      <c r="B67" s="202" t="s">
        <v>290</v>
      </c>
      <c r="C67" s="203" t="s">
        <v>389</v>
      </c>
      <c r="D67" s="203"/>
      <c r="E67" s="203"/>
      <c r="F67" s="100"/>
      <c r="G67" s="204">
        <f>+G64+G66</f>
        <v>104.1528668</v>
      </c>
    </row>
    <row r="68" spans="1:7" ht="6" customHeight="1" x14ac:dyDescent="0.2">
      <c r="A68" s="191"/>
      <c r="B68" s="100"/>
      <c r="C68" s="192"/>
      <c r="D68" s="192"/>
      <c r="E68" s="192"/>
      <c r="F68" s="100"/>
      <c r="G68" s="183"/>
    </row>
    <row r="69" spans="1:7" ht="16.5" thickBot="1" x14ac:dyDescent="0.25">
      <c r="A69" s="191">
        <v>9</v>
      </c>
      <c r="B69" s="100" t="s">
        <v>390</v>
      </c>
      <c r="C69" s="192" t="s">
        <v>391</v>
      </c>
      <c r="D69" s="195">
        <f>'COEF PASE'!E19</f>
        <v>0.01</v>
      </c>
      <c r="E69" s="195"/>
      <c r="F69" s="100"/>
      <c r="G69" s="206">
        <f>+D69*G67</f>
        <v>1.041528668</v>
      </c>
    </row>
    <row r="70" spans="1:7" ht="16.5" thickBot="1" x14ac:dyDescent="0.25">
      <c r="A70" s="201">
        <v>10</v>
      </c>
      <c r="B70" s="202" t="s">
        <v>290</v>
      </c>
      <c r="C70" s="203" t="s">
        <v>392</v>
      </c>
      <c r="D70" s="203"/>
      <c r="E70" s="203"/>
      <c r="F70" s="100"/>
      <c r="G70" s="204">
        <f>+G67+G69</f>
        <v>105.194395468</v>
      </c>
    </row>
    <row r="71" spans="1:7" ht="6" customHeight="1" x14ac:dyDescent="0.2">
      <c r="A71" s="191"/>
      <c r="B71" s="100"/>
      <c r="C71" s="192"/>
      <c r="D71" s="192"/>
      <c r="E71" s="192"/>
      <c r="F71" s="100"/>
      <c r="G71" s="183"/>
    </row>
    <row r="72" spans="1:7" x14ac:dyDescent="0.2">
      <c r="A72" s="191">
        <v>11</v>
      </c>
      <c r="B72" s="100" t="s">
        <v>393</v>
      </c>
      <c r="C72" s="192" t="s">
        <v>394</v>
      </c>
      <c r="D72" s="195">
        <f>'COEF PASE'!E22</f>
        <v>0.03</v>
      </c>
      <c r="E72" s="195"/>
      <c r="F72" s="100"/>
      <c r="G72" s="183">
        <f>+D72*G70</f>
        <v>3.1558318640399996</v>
      </c>
    </row>
    <row r="73" spans="1:7" ht="6" customHeight="1" thickBot="1" x14ac:dyDescent="0.25">
      <c r="A73" s="191"/>
      <c r="B73" s="100"/>
      <c r="C73" s="100"/>
      <c r="D73" s="100"/>
      <c r="E73" s="100"/>
      <c r="F73" s="100"/>
      <c r="G73" s="183"/>
    </row>
    <row r="74" spans="1:7" ht="16.5" thickBot="1" x14ac:dyDescent="0.25">
      <c r="A74" s="201">
        <v>12</v>
      </c>
      <c r="B74" s="202" t="s">
        <v>395</v>
      </c>
      <c r="C74" s="203" t="s">
        <v>396</v>
      </c>
      <c r="D74" s="203"/>
      <c r="E74" s="203"/>
      <c r="F74" s="100"/>
      <c r="G74" s="204">
        <f>+G70+G72</f>
        <v>108.35022733203999</v>
      </c>
    </row>
    <row r="75" spans="1:7" ht="6" customHeight="1" thickBot="1" x14ac:dyDescent="0.25">
      <c r="A75" s="103"/>
      <c r="B75" s="100"/>
      <c r="C75" s="192"/>
      <c r="D75" s="195"/>
      <c r="E75" s="192"/>
      <c r="F75" s="100"/>
      <c r="G75" s="183"/>
    </row>
    <row r="76" spans="1:7" ht="16.5" thickBot="1" x14ac:dyDescent="0.25">
      <c r="A76" s="201">
        <v>13</v>
      </c>
      <c r="B76" s="195" t="str">
        <f>'COEF PASE'!C26</f>
        <v>IVA (21%) + IIBB Y OTROS (5%)                   (+)</v>
      </c>
      <c r="C76" s="195" t="str">
        <f>'COEF PASE'!D26</f>
        <v>Z % x ( 12 ) =</v>
      </c>
      <c r="D76" s="195">
        <f>'COEF PASE'!E26</f>
        <v>0.26</v>
      </c>
      <c r="E76" s="203"/>
      <c r="F76" s="100"/>
      <c r="G76" s="204">
        <f>+D76*G74</f>
        <v>28.1710591063304</v>
      </c>
    </row>
    <row r="77" spans="1:7" ht="6" customHeight="1" thickBot="1" x14ac:dyDescent="0.25">
      <c r="A77" s="191"/>
      <c r="B77" s="100"/>
      <c r="C77" s="100"/>
      <c r="D77" s="195"/>
      <c r="E77" s="195"/>
      <c r="F77" s="207"/>
      <c r="G77" s="199"/>
    </row>
    <row r="78" spans="1:7" ht="6.75" customHeight="1" thickTop="1" thickBot="1" x14ac:dyDescent="0.25">
      <c r="A78" s="191"/>
      <c r="B78" s="100"/>
      <c r="C78" s="100"/>
      <c r="D78" s="192"/>
      <c r="E78" s="192"/>
      <c r="F78" s="100"/>
      <c r="G78" s="183"/>
    </row>
    <row r="79" spans="1:7" ht="16.5" thickBot="1" x14ac:dyDescent="0.25">
      <c r="A79" s="208">
        <v>14</v>
      </c>
      <c r="B79" s="209" t="s">
        <v>398</v>
      </c>
      <c r="C79" s="210"/>
      <c r="D79" s="211" t="s">
        <v>399</v>
      </c>
      <c r="E79" s="211"/>
      <c r="F79" s="210"/>
      <c r="G79" s="212">
        <f>+ROUND(G74+G76,2)</f>
        <v>136.52000000000001</v>
      </c>
    </row>
    <row r="80" spans="1:7" ht="16.5" thickBot="1" x14ac:dyDescent="0.25">
      <c r="A80" s="213" t="s">
        <v>400</v>
      </c>
      <c r="B80" s="214" t="s">
        <v>401</v>
      </c>
      <c r="C80" s="106"/>
      <c r="D80" s="215"/>
      <c r="E80" s="215"/>
      <c r="F80" s="106"/>
      <c r="G80" s="216"/>
    </row>
  </sheetData>
  <dataValidations count="1">
    <dataValidation type="list" allowBlank="1" showInputMessage="1" showErrorMessage="1" sqref="B51">
      <formula1>#REF!</formula1>
    </dataValidation>
  </dataValidations>
  <printOptions horizontalCentered="1" verticalCentered="1"/>
  <pageMargins left="0.19685039370078741" right="0.19685039370078741" top="0.19685039370078741" bottom="0.19685039370078741" header="0.19685039370078741" footer="0.19685039370078741"/>
  <pageSetup paperSize="9" scale="6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Equipos!$C$14:$C$35</xm:f>
          </x14:formula1>
          <xm:sqref>B43:B50</xm:sqref>
        </x14:dataValidation>
        <x14:dataValidation type="list" allowBlank="1" showInputMessage="1" showErrorMessage="1">
          <x14:formula1>
            <xm:f>Equipos!$C$14:$C$34</xm:f>
          </x14:formula1>
          <xm:sqref>B42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4">
    <tabColor rgb="FFC00000"/>
  </sheetPr>
  <dimension ref="A1:S80"/>
  <sheetViews>
    <sheetView view="pageBreakPreview" topLeftCell="A64" zoomScale="70" zoomScaleNormal="100" zoomScaleSheetLayoutView="70" workbookViewId="0">
      <selection activeCell="B25" sqref="B25:E25"/>
    </sheetView>
  </sheetViews>
  <sheetFormatPr baseColWidth="10" defaultColWidth="11.42578125" defaultRowHeight="15" x14ac:dyDescent="0.2"/>
  <cols>
    <col min="1" max="1" width="20.85546875" style="88" customWidth="1" collapsed="1"/>
    <col min="2" max="2" width="40.5703125" style="88" customWidth="1"/>
    <col min="3" max="3" width="14.7109375" style="88" bestFit="1" customWidth="1"/>
    <col min="4" max="5" width="15.85546875" style="88" customWidth="1"/>
    <col min="6" max="6" width="17.5703125" style="88" customWidth="1"/>
    <col min="7" max="7" width="25.42578125" style="88" customWidth="1"/>
    <col min="8" max="16384" width="11.42578125" style="88"/>
  </cols>
  <sheetData>
    <row r="1" spans="1:19" x14ac:dyDescent="0.2">
      <c r="A1" s="30"/>
      <c r="B1" s="30"/>
      <c r="C1" s="30"/>
      <c r="D1" s="30"/>
      <c r="E1" s="30"/>
      <c r="F1" s="30"/>
      <c r="G1" s="30"/>
    </row>
    <row r="2" spans="1:19" ht="15.75" x14ac:dyDescent="0.2">
      <c r="A2" s="89"/>
      <c r="B2" s="90"/>
      <c r="C2" s="89"/>
      <c r="D2" s="89"/>
      <c r="E2" s="89"/>
      <c r="F2" s="91"/>
      <c r="G2" s="92" t="e">
        <f>#REF!</f>
        <v>#REF!</v>
      </c>
    </row>
    <row r="3" spans="1:19" ht="15.75" thickBot="1" x14ac:dyDescent="0.25">
      <c r="A3" s="30"/>
      <c r="B3" s="30"/>
      <c r="C3" s="30"/>
      <c r="D3" s="30"/>
      <c r="E3" s="30"/>
      <c r="F3" s="30"/>
      <c r="G3" s="32"/>
    </row>
    <row r="4" spans="1:19" ht="15.75" x14ac:dyDescent="0.2">
      <c r="A4" s="93" t="s">
        <v>405</v>
      </c>
      <c r="B4" s="94" t="s">
        <v>849</v>
      </c>
      <c r="C4" s="95"/>
      <c r="D4" s="95"/>
      <c r="E4" s="95"/>
      <c r="F4" s="96"/>
      <c r="G4" s="97" t="s">
        <v>406</v>
      </c>
    </row>
    <row r="5" spans="1:19" ht="15.75" x14ac:dyDescent="0.2">
      <c r="A5" s="98" t="s">
        <v>407</v>
      </c>
      <c r="B5" s="99" t="s">
        <v>178</v>
      </c>
      <c r="C5" s="100"/>
      <c r="D5" s="100"/>
      <c r="E5" s="100"/>
      <c r="F5" s="101"/>
      <c r="G5" s="102" t="s">
        <v>33</v>
      </c>
    </row>
    <row r="6" spans="1:19" ht="9" customHeight="1" x14ac:dyDescent="0.2">
      <c r="A6" s="103"/>
      <c r="B6" s="100"/>
      <c r="C6" s="100"/>
      <c r="D6" s="100"/>
      <c r="E6" s="100"/>
      <c r="F6" s="101"/>
      <c r="G6" s="102"/>
    </row>
    <row r="7" spans="1:19" ht="16.5" thickBot="1" x14ac:dyDescent="0.25">
      <c r="A7" s="104" t="s">
        <v>408</v>
      </c>
      <c r="B7" s="105" t="s">
        <v>641</v>
      </c>
      <c r="C7" s="106"/>
      <c r="D7" s="106"/>
      <c r="E7" s="106"/>
      <c r="F7" s="107"/>
      <c r="G7" s="108">
        <v>534</v>
      </c>
    </row>
    <row r="8" spans="1:19" ht="16.5" thickBot="1" x14ac:dyDescent="0.25">
      <c r="A8" s="98" t="s">
        <v>402</v>
      </c>
      <c r="B8" s="100"/>
      <c r="C8" s="100"/>
      <c r="D8" s="100"/>
      <c r="E8" s="100"/>
      <c r="F8" s="100"/>
      <c r="G8" s="102"/>
    </row>
    <row r="9" spans="1:19" x14ac:dyDescent="0.2">
      <c r="A9" s="109" t="s">
        <v>409</v>
      </c>
      <c r="B9" s="110" t="s">
        <v>306</v>
      </c>
      <c r="C9" s="110" t="s">
        <v>406</v>
      </c>
      <c r="D9" s="110" t="s">
        <v>410</v>
      </c>
      <c r="E9" s="110" t="s">
        <v>411</v>
      </c>
      <c r="F9" s="110" t="s">
        <v>412</v>
      </c>
      <c r="G9" s="111" t="s">
        <v>413</v>
      </c>
    </row>
    <row r="10" spans="1:19" x14ac:dyDescent="0.2">
      <c r="A10" s="112"/>
      <c r="B10" s="113"/>
      <c r="C10" s="113"/>
      <c r="D10" s="113"/>
      <c r="E10" s="113"/>
      <c r="F10" s="113" t="s">
        <v>414</v>
      </c>
      <c r="G10" s="114" t="s">
        <v>2</v>
      </c>
    </row>
    <row r="11" spans="1:19" x14ac:dyDescent="0.2">
      <c r="A11" s="112"/>
      <c r="B11" s="113"/>
      <c r="C11" s="113"/>
      <c r="D11" s="115"/>
      <c r="E11" s="115"/>
      <c r="F11" s="115" t="s">
        <v>415</v>
      </c>
      <c r="G11" s="116" t="s">
        <v>416</v>
      </c>
    </row>
    <row r="12" spans="1:19" ht="15.75" thickBot="1" x14ac:dyDescent="0.25">
      <c r="A12" s="117"/>
      <c r="B12" s="118"/>
      <c r="C12" s="118"/>
      <c r="D12" s="119" t="s">
        <v>417</v>
      </c>
      <c r="E12" s="119" t="s">
        <v>418</v>
      </c>
      <c r="F12" s="119" t="s">
        <v>419</v>
      </c>
      <c r="G12" s="120" t="s">
        <v>420</v>
      </c>
      <c r="S12" s="88">
        <v>1</v>
      </c>
    </row>
    <row r="13" spans="1:19" ht="30" x14ac:dyDescent="0.2">
      <c r="A13" s="121" t="s">
        <v>298</v>
      </c>
      <c r="B13" s="122" t="s">
        <v>299</v>
      </c>
      <c r="C13" s="123" t="s">
        <v>421</v>
      </c>
      <c r="D13" s="124"/>
      <c r="E13" s="124">
        <v>0</v>
      </c>
      <c r="F13" s="125">
        <v>172.24</v>
      </c>
      <c r="G13" s="126">
        <f>F13*E13*D13</f>
        <v>0</v>
      </c>
    </row>
    <row r="14" spans="1:19" ht="30" x14ac:dyDescent="0.2">
      <c r="A14" s="127" t="s">
        <v>298</v>
      </c>
      <c r="B14" s="128" t="s">
        <v>300</v>
      </c>
      <c r="C14" s="129" t="s">
        <v>421</v>
      </c>
      <c r="D14" s="130"/>
      <c r="E14" s="130">
        <v>0</v>
      </c>
      <c r="F14" s="131">
        <v>142.49</v>
      </c>
      <c r="G14" s="132">
        <f>F14*E14*D14</f>
        <v>0</v>
      </c>
    </row>
    <row r="15" spans="1:19" ht="30" x14ac:dyDescent="0.2">
      <c r="A15" s="127" t="s">
        <v>298</v>
      </c>
      <c r="B15" s="128" t="s">
        <v>301</v>
      </c>
      <c r="C15" s="129" t="s">
        <v>421</v>
      </c>
      <c r="D15" s="130"/>
      <c r="E15" s="130">
        <v>0</v>
      </c>
      <c r="F15" s="131">
        <v>131.38</v>
      </c>
      <c r="G15" s="132">
        <f>F15*E15*D15</f>
        <v>0</v>
      </c>
    </row>
    <row r="16" spans="1:19" ht="30" x14ac:dyDescent="0.2">
      <c r="A16" s="127" t="s">
        <v>298</v>
      </c>
      <c r="B16" s="128" t="s">
        <v>302</v>
      </c>
      <c r="C16" s="129" t="s">
        <v>421</v>
      </c>
      <c r="D16" s="130"/>
      <c r="E16" s="130">
        <v>0</v>
      </c>
      <c r="F16" s="131">
        <v>120.62</v>
      </c>
      <c r="G16" s="132">
        <f>F16*E16*D16</f>
        <v>0</v>
      </c>
      <c r="S16" s="88">
        <v>1</v>
      </c>
    </row>
    <row r="17" spans="1:7" ht="30.75" thickBot="1" x14ac:dyDescent="0.25">
      <c r="A17" s="133" t="s">
        <v>298</v>
      </c>
      <c r="B17" s="134" t="s">
        <v>303</v>
      </c>
      <c r="C17" s="118" t="s">
        <v>421</v>
      </c>
      <c r="D17" s="135"/>
      <c r="E17" s="135">
        <v>0</v>
      </c>
      <c r="F17" s="136">
        <v>91.181791666666669</v>
      </c>
      <c r="G17" s="137">
        <f>F17*E17*D17</f>
        <v>0</v>
      </c>
    </row>
    <row r="18" spans="1:7" ht="15.75" thickBot="1" x14ac:dyDescent="0.25">
      <c r="A18" s="103"/>
      <c r="B18" s="100"/>
      <c r="C18" s="100"/>
      <c r="D18" s="138"/>
      <c r="E18" s="138"/>
      <c r="F18" s="139"/>
      <c r="G18" s="140"/>
    </row>
    <row r="19" spans="1:7" ht="16.5" thickBot="1" x14ac:dyDescent="0.25">
      <c r="A19" s="103"/>
      <c r="B19" s="100"/>
      <c r="C19" s="100"/>
      <c r="D19" s="141" t="s">
        <v>422</v>
      </c>
      <c r="E19" s="141"/>
      <c r="F19" s="139"/>
      <c r="G19" s="142">
        <f>SUM(G13:G17)</f>
        <v>0</v>
      </c>
    </row>
    <row r="20" spans="1:7" ht="15.75" thickBot="1" x14ac:dyDescent="0.25">
      <c r="A20" s="103"/>
      <c r="B20" s="100"/>
      <c r="C20" s="100"/>
      <c r="D20" s="138"/>
      <c r="E20" s="138"/>
      <c r="F20" s="139"/>
      <c r="G20" s="143"/>
    </row>
    <row r="21" spans="1:7" ht="16.5" thickBot="1" x14ac:dyDescent="0.25">
      <c r="A21" s="144" t="s">
        <v>404</v>
      </c>
      <c r="B21" s="95"/>
      <c r="C21" s="95"/>
      <c r="D21" s="145"/>
      <c r="E21" s="145"/>
      <c r="F21" s="146"/>
      <c r="G21" s="147"/>
    </row>
    <row r="22" spans="1:7" x14ac:dyDescent="0.2">
      <c r="A22" s="109" t="s">
        <v>409</v>
      </c>
      <c r="B22" s="110" t="s">
        <v>306</v>
      </c>
      <c r="C22" s="110" t="s">
        <v>406</v>
      </c>
      <c r="D22" s="148" t="s">
        <v>423</v>
      </c>
      <c r="E22" s="148" t="s">
        <v>423</v>
      </c>
      <c r="F22" s="149" t="s">
        <v>412</v>
      </c>
      <c r="G22" s="150" t="s">
        <v>413</v>
      </c>
    </row>
    <row r="23" spans="1:7" x14ac:dyDescent="0.2">
      <c r="A23" s="112"/>
      <c r="B23" s="113"/>
      <c r="C23" s="113"/>
      <c r="D23" s="151"/>
      <c r="E23" s="151"/>
      <c r="F23" s="152" t="s">
        <v>414</v>
      </c>
      <c r="G23" s="153" t="s">
        <v>2</v>
      </c>
    </row>
    <row r="24" spans="1:7" ht="15.75" thickBot="1" x14ac:dyDescent="0.25">
      <c r="A24" s="117"/>
      <c r="B24" s="118"/>
      <c r="C24" s="118"/>
      <c r="D24" s="154"/>
      <c r="E24" s="154"/>
      <c r="F24" s="155" t="s">
        <v>416</v>
      </c>
      <c r="G24" s="156"/>
    </row>
    <row r="25" spans="1:7" ht="54" customHeight="1" x14ac:dyDescent="0.2">
      <c r="A25" s="157" t="s">
        <v>327</v>
      </c>
      <c r="B25" s="124" t="s">
        <v>178</v>
      </c>
      <c r="C25" s="123" t="s">
        <v>33</v>
      </c>
      <c r="D25" s="124">
        <v>1</v>
      </c>
      <c r="E25" s="158">
        <v>1</v>
      </c>
      <c r="F25" s="159">
        <v>2755.28</v>
      </c>
      <c r="G25" s="126">
        <f>IF(B25="",0,D25*E25*F25)</f>
        <v>2755.28</v>
      </c>
    </row>
    <row r="26" spans="1:7" x14ac:dyDescent="0.2">
      <c r="A26" s="160" t="s">
        <v>318</v>
      </c>
      <c r="B26" s="130"/>
      <c r="C26" s="129" t="s">
        <v>318</v>
      </c>
      <c r="D26" s="130"/>
      <c r="E26" s="161"/>
      <c r="F26" s="162" t="s">
        <v>318</v>
      </c>
      <c r="G26" s="132">
        <f t="shared" ref="G26:G34" si="0">IF(B26="",0,D26*E26*F26)</f>
        <v>0</v>
      </c>
    </row>
    <row r="27" spans="1:7" x14ac:dyDescent="0.2">
      <c r="A27" s="163" t="s">
        <v>318</v>
      </c>
      <c r="B27" s="164"/>
      <c r="C27" s="165" t="s">
        <v>318</v>
      </c>
      <c r="D27" s="164"/>
      <c r="E27" s="166"/>
      <c r="F27" s="167" t="s">
        <v>318</v>
      </c>
      <c r="G27" s="168">
        <f t="shared" si="0"/>
        <v>0</v>
      </c>
    </row>
    <row r="28" spans="1:7" x14ac:dyDescent="0.2">
      <c r="A28" s="163" t="s">
        <v>318</v>
      </c>
      <c r="B28" s="164"/>
      <c r="C28" s="165" t="s">
        <v>318</v>
      </c>
      <c r="D28" s="164"/>
      <c r="E28" s="166"/>
      <c r="F28" s="167" t="s">
        <v>318</v>
      </c>
      <c r="G28" s="168">
        <f t="shared" si="0"/>
        <v>0</v>
      </c>
    </row>
    <row r="29" spans="1:7" x14ac:dyDescent="0.2">
      <c r="A29" s="163" t="s">
        <v>318</v>
      </c>
      <c r="B29" s="164"/>
      <c r="C29" s="165" t="s">
        <v>318</v>
      </c>
      <c r="D29" s="164"/>
      <c r="E29" s="166"/>
      <c r="F29" s="167" t="s">
        <v>318</v>
      </c>
      <c r="G29" s="168">
        <f t="shared" si="0"/>
        <v>0</v>
      </c>
    </row>
    <row r="30" spans="1:7" x14ac:dyDescent="0.2">
      <c r="A30" s="163" t="s">
        <v>318</v>
      </c>
      <c r="B30" s="164"/>
      <c r="C30" s="165" t="s">
        <v>318</v>
      </c>
      <c r="D30" s="164"/>
      <c r="E30" s="166"/>
      <c r="F30" s="167" t="s">
        <v>318</v>
      </c>
      <c r="G30" s="168">
        <f t="shared" si="0"/>
        <v>0</v>
      </c>
    </row>
    <row r="31" spans="1:7" x14ac:dyDescent="0.2">
      <c r="A31" s="163" t="s">
        <v>318</v>
      </c>
      <c r="B31" s="164"/>
      <c r="C31" s="165" t="s">
        <v>318</v>
      </c>
      <c r="D31" s="164"/>
      <c r="E31" s="166"/>
      <c r="F31" s="167" t="s">
        <v>318</v>
      </c>
      <c r="G31" s="168">
        <f t="shared" si="0"/>
        <v>0</v>
      </c>
    </row>
    <row r="32" spans="1:7" x14ac:dyDescent="0.2">
      <c r="A32" s="163" t="s">
        <v>318</v>
      </c>
      <c r="B32" s="164"/>
      <c r="C32" s="165" t="s">
        <v>318</v>
      </c>
      <c r="D32" s="164"/>
      <c r="E32" s="166"/>
      <c r="F32" s="167" t="s">
        <v>318</v>
      </c>
      <c r="G32" s="168">
        <f t="shared" si="0"/>
        <v>0</v>
      </c>
    </row>
    <row r="33" spans="1:7" x14ac:dyDescent="0.2">
      <c r="A33" s="163" t="s">
        <v>318</v>
      </c>
      <c r="B33" s="164"/>
      <c r="C33" s="165" t="s">
        <v>318</v>
      </c>
      <c r="D33" s="164"/>
      <c r="E33" s="166"/>
      <c r="F33" s="167" t="s">
        <v>318</v>
      </c>
      <c r="G33" s="168">
        <f t="shared" si="0"/>
        <v>0</v>
      </c>
    </row>
    <row r="34" spans="1:7" ht="15.75" thickBot="1" x14ac:dyDescent="0.25">
      <c r="A34" s="169" t="s">
        <v>318</v>
      </c>
      <c r="B34" s="135"/>
      <c r="C34" s="170" t="s">
        <v>318</v>
      </c>
      <c r="D34" s="135"/>
      <c r="E34" s="135"/>
      <c r="F34" s="136" t="s">
        <v>318</v>
      </c>
      <c r="G34" s="137">
        <f t="shared" si="0"/>
        <v>0</v>
      </c>
    </row>
    <row r="35" spans="1:7" ht="15.75" thickBot="1" x14ac:dyDescent="0.25">
      <c r="A35" s="103"/>
      <c r="B35" s="100"/>
      <c r="C35" s="100"/>
      <c r="D35" s="138"/>
      <c r="E35" s="138"/>
      <c r="F35" s="139"/>
      <c r="G35" s="140"/>
    </row>
    <row r="36" spans="1:7" ht="16.5" thickBot="1" x14ac:dyDescent="0.25">
      <c r="A36" s="103"/>
      <c r="B36" s="100"/>
      <c r="C36" s="100"/>
      <c r="D36" s="141" t="s">
        <v>424</v>
      </c>
      <c r="E36" s="141"/>
      <c r="F36" s="139"/>
      <c r="G36" s="142">
        <f>SUM(G25:G34)</f>
        <v>2755.28</v>
      </c>
    </row>
    <row r="37" spans="1:7" ht="15.75" thickBot="1" x14ac:dyDescent="0.25">
      <c r="A37" s="103"/>
      <c r="B37" s="100"/>
      <c r="C37" s="100"/>
      <c r="D37" s="138"/>
      <c r="E37" s="138"/>
      <c r="F37" s="139"/>
      <c r="G37" s="143"/>
    </row>
    <row r="38" spans="1:7" ht="16.5" thickBot="1" x14ac:dyDescent="0.25">
      <c r="A38" s="144" t="s">
        <v>403</v>
      </c>
      <c r="B38" s="95"/>
      <c r="C38" s="95"/>
      <c r="D38" s="145"/>
      <c r="E38" s="145"/>
      <c r="F38" s="146"/>
      <c r="G38" s="147"/>
    </row>
    <row r="39" spans="1:7" x14ac:dyDescent="0.2">
      <c r="A39" s="109"/>
      <c r="B39" s="110"/>
      <c r="C39" s="110" t="s">
        <v>406</v>
      </c>
      <c r="D39" s="110" t="s">
        <v>410</v>
      </c>
      <c r="E39" s="110" t="s">
        <v>411</v>
      </c>
      <c r="F39" s="110" t="s">
        <v>412</v>
      </c>
      <c r="G39" s="150" t="s">
        <v>413</v>
      </c>
    </row>
    <row r="40" spans="1:7" x14ac:dyDescent="0.2">
      <c r="A40" s="112"/>
      <c r="B40" s="113"/>
      <c r="C40" s="113"/>
      <c r="D40" s="151"/>
      <c r="E40" s="151"/>
      <c r="F40" s="113" t="s">
        <v>425</v>
      </c>
      <c r="G40" s="153" t="s">
        <v>2</v>
      </c>
    </row>
    <row r="41" spans="1:7" ht="15.75" thickBot="1" x14ac:dyDescent="0.25">
      <c r="A41" s="117"/>
      <c r="B41" s="118"/>
      <c r="C41" s="118"/>
      <c r="D41" s="154"/>
      <c r="E41" s="154"/>
      <c r="F41" s="115" t="s">
        <v>415</v>
      </c>
      <c r="G41" s="156" t="s">
        <v>416</v>
      </c>
    </row>
    <row r="42" spans="1:7" ht="30" x14ac:dyDescent="0.2">
      <c r="A42" s="171" t="s">
        <v>358</v>
      </c>
      <c r="B42" s="172" t="s">
        <v>361</v>
      </c>
      <c r="C42" s="123" t="s">
        <v>421</v>
      </c>
      <c r="D42" s="124">
        <v>0</v>
      </c>
      <c r="E42" s="124">
        <v>0</v>
      </c>
      <c r="F42" s="125">
        <v>45.11</v>
      </c>
      <c r="G42" s="173">
        <f t="shared" ref="G42:G51" si="1">IF(B42="",0,D42*E42*F42)</f>
        <v>0</v>
      </c>
    </row>
    <row r="43" spans="1:7" x14ac:dyDescent="0.2">
      <c r="A43" s="174" t="s">
        <v>318</v>
      </c>
      <c r="B43" s="175"/>
      <c r="C43" s="176" t="s">
        <v>318</v>
      </c>
      <c r="D43" s="177"/>
      <c r="E43" s="177"/>
      <c r="F43" s="178" t="s">
        <v>318</v>
      </c>
      <c r="G43" s="179">
        <f t="shared" si="1"/>
        <v>0</v>
      </c>
    </row>
    <row r="44" spans="1:7" x14ac:dyDescent="0.2">
      <c r="A44" s="174" t="s">
        <v>318</v>
      </c>
      <c r="B44" s="175"/>
      <c r="C44" s="176" t="s">
        <v>318</v>
      </c>
      <c r="D44" s="177"/>
      <c r="E44" s="177"/>
      <c r="F44" s="178" t="s">
        <v>318</v>
      </c>
      <c r="G44" s="179">
        <f t="shared" si="1"/>
        <v>0</v>
      </c>
    </row>
    <row r="45" spans="1:7" x14ac:dyDescent="0.2">
      <c r="A45" s="174" t="s">
        <v>318</v>
      </c>
      <c r="B45" s="175"/>
      <c r="C45" s="176" t="s">
        <v>318</v>
      </c>
      <c r="D45" s="177"/>
      <c r="E45" s="177"/>
      <c r="F45" s="178" t="s">
        <v>318</v>
      </c>
      <c r="G45" s="179">
        <f t="shared" si="1"/>
        <v>0</v>
      </c>
    </row>
    <row r="46" spans="1:7" x14ac:dyDescent="0.2">
      <c r="A46" s="174" t="s">
        <v>318</v>
      </c>
      <c r="B46" s="175"/>
      <c r="C46" s="176" t="s">
        <v>318</v>
      </c>
      <c r="D46" s="177"/>
      <c r="E46" s="177"/>
      <c r="F46" s="178" t="s">
        <v>318</v>
      </c>
      <c r="G46" s="179">
        <f t="shared" si="1"/>
        <v>0</v>
      </c>
    </row>
    <row r="47" spans="1:7" x14ac:dyDescent="0.2">
      <c r="A47" s="174" t="s">
        <v>318</v>
      </c>
      <c r="B47" s="175"/>
      <c r="C47" s="176" t="s">
        <v>318</v>
      </c>
      <c r="D47" s="177"/>
      <c r="E47" s="177"/>
      <c r="F47" s="178" t="s">
        <v>318</v>
      </c>
      <c r="G47" s="179">
        <f t="shared" si="1"/>
        <v>0</v>
      </c>
    </row>
    <row r="48" spans="1:7" x14ac:dyDescent="0.2">
      <c r="A48" s="174" t="s">
        <v>318</v>
      </c>
      <c r="B48" s="175"/>
      <c r="C48" s="176" t="s">
        <v>318</v>
      </c>
      <c r="D48" s="177"/>
      <c r="E48" s="177"/>
      <c r="F48" s="178" t="s">
        <v>318</v>
      </c>
      <c r="G48" s="179">
        <f t="shared" si="1"/>
        <v>0</v>
      </c>
    </row>
    <row r="49" spans="1:7" x14ac:dyDescent="0.2">
      <c r="A49" s="174" t="s">
        <v>318</v>
      </c>
      <c r="B49" s="175"/>
      <c r="C49" s="176" t="s">
        <v>318</v>
      </c>
      <c r="D49" s="177"/>
      <c r="E49" s="177"/>
      <c r="F49" s="178" t="s">
        <v>318</v>
      </c>
      <c r="G49" s="179">
        <f t="shared" si="1"/>
        <v>0</v>
      </c>
    </row>
    <row r="50" spans="1:7" x14ac:dyDescent="0.2">
      <c r="A50" s="160" t="s">
        <v>318</v>
      </c>
      <c r="B50" s="175"/>
      <c r="C50" s="129" t="s">
        <v>318</v>
      </c>
      <c r="D50" s="130"/>
      <c r="E50" s="130"/>
      <c r="F50" s="131" t="s">
        <v>318</v>
      </c>
      <c r="G50" s="180">
        <f t="shared" si="1"/>
        <v>0</v>
      </c>
    </row>
    <row r="51" spans="1:7" ht="15.75" thickBot="1" x14ac:dyDescent="0.25">
      <c r="A51" s="169" t="s">
        <v>318</v>
      </c>
      <c r="B51" s="181"/>
      <c r="C51" s="170" t="s">
        <v>318</v>
      </c>
      <c r="D51" s="135"/>
      <c r="E51" s="135"/>
      <c r="F51" s="136" t="s">
        <v>318</v>
      </c>
      <c r="G51" s="182">
        <f t="shared" si="1"/>
        <v>0</v>
      </c>
    </row>
    <row r="52" spans="1:7" ht="15.75" thickBot="1" x14ac:dyDescent="0.25">
      <c r="A52" s="103"/>
      <c r="B52" s="100"/>
      <c r="C52" s="100"/>
      <c r="D52" s="100"/>
      <c r="E52" s="100"/>
      <c r="F52" s="100"/>
      <c r="G52" s="183"/>
    </row>
    <row r="53" spans="1:7" ht="16.5" thickBot="1" x14ac:dyDescent="0.25">
      <c r="A53" s="103"/>
      <c r="B53" s="100"/>
      <c r="C53" s="100"/>
      <c r="D53" s="141" t="s">
        <v>426</v>
      </c>
      <c r="E53" s="141"/>
      <c r="F53" s="100"/>
      <c r="G53" s="184">
        <f>SUM(G42:G51)</f>
        <v>0</v>
      </c>
    </row>
    <row r="54" spans="1:7" x14ac:dyDescent="0.2">
      <c r="A54" s="185"/>
      <c r="B54" s="186"/>
      <c r="C54" s="186"/>
      <c r="D54" s="186"/>
      <c r="E54" s="186"/>
      <c r="F54" s="186"/>
      <c r="G54" s="187"/>
    </row>
    <row r="55" spans="1:7" ht="6" customHeight="1" x14ac:dyDescent="0.2">
      <c r="A55" s="188"/>
      <c r="B55" s="189"/>
      <c r="C55" s="189"/>
      <c r="D55" s="189"/>
      <c r="E55" s="189"/>
      <c r="F55" s="189"/>
      <c r="G55" s="190"/>
    </row>
    <row r="56" spans="1:7" x14ac:dyDescent="0.2">
      <c r="A56" s="191">
        <v>1</v>
      </c>
      <c r="B56" s="100" t="s">
        <v>378</v>
      </c>
      <c r="C56" s="192" t="s">
        <v>379</v>
      </c>
      <c r="D56" s="100"/>
      <c r="E56" s="100"/>
      <c r="F56" s="193"/>
      <c r="G56" s="194">
        <f>+G19</f>
        <v>0</v>
      </c>
    </row>
    <row r="57" spans="1:7" x14ac:dyDescent="0.2">
      <c r="A57" s="191">
        <v>2</v>
      </c>
      <c r="B57" s="100" t="s">
        <v>294</v>
      </c>
      <c r="C57" s="192" t="s">
        <v>380</v>
      </c>
      <c r="D57" s="195">
        <f>'COEF PASE'!E8</f>
        <v>0.99</v>
      </c>
      <c r="E57" s="195"/>
      <c r="F57" s="193"/>
      <c r="G57" s="183">
        <f>+D57*G56</f>
        <v>0</v>
      </c>
    </row>
    <row r="58" spans="1:7" ht="6" customHeight="1" thickBot="1" x14ac:dyDescent="0.25">
      <c r="A58" s="103"/>
      <c r="B58" s="100"/>
      <c r="C58" s="192"/>
      <c r="D58" s="192"/>
      <c r="E58" s="192"/>
      <c r="F58" s="196"/>
      <c r="G58" s="197"/>
    </row>
    <row r="59" spans="1:7" ht="16.5" thickTop="1" x14ac:dyDescent="0.2">
      <c r="A59" s="191">
        <v>3</v>
      </c>
      <c r="B59" s="100" t="s">
        <v>381</v>
      </c>
      <c r="C59" s="192"/>
      <c r="D59" s="192"/>
      <c r="E59" s="192"/>
      <c r="F59" s="138"/>
      <c r="G59" s="198">
        <f>SUM(G56:G58)</f>
        <v>0</v>
      </c>
    </row>
    <row r="60" spans="1:7" ht="6" customHeight="1" x14ac:dyDescent="0.2">
      <c r="A60" s="103"/>
      <c r="B60" s="100"/>
      <c r="C60" s="192"/>
      <c r="D60" s="192"/>
      <c r="E60" s="192"/>
      <c r="F60" s="138"/>
      <c r="G60" s="183"/>
    </row>
    <row r="61" spans="1:7" x14ac:dyDescent="0.2">
      <c r="A61" s="191">
        <v>4</v>
      </c>
      <c r="B61" s="100" t="s">
        <v>382</v>
      </c>
      <c r="C61" s="192" t="s">
        <v>383</v>
      </c>
      <c r="D61" s="192"/>
      <c r="E61" s="192"/>
      <c r="F61" s="138"/>
      <c r="G61" s="183">
        <f>+G36</f>
        <v>2755.28</v>
      </c>
    </row>
    <row r="62" spans="1:7" ht="15.75" thickBot="1" x14ac:dyDescent="0.25">
      <c r="A62" s="191">
        <v>5</v>
      </c>
      <c r="B62" s="100" t="s">
        <v>331</v>
      </c>
      <c r="C62" s="192" t="s">
        <v>384</v>
      </c>
      <c r="D62" s="192"/>
      <c r="E62" s="192"/>
      <c r="F62" s="196"/>
      <c r="G62" s="199">
        <f>+G53</f>
        <v>0</v>
      </c>
    </row>
    <row r="63" spans="1:7" ht="6" customHeight="1" thickTop="1" thickBot="1" x14ac:dyDescent="0.25">
      <c r="A63" s="103"/>
      <c r="B63" s="100"/>
      <c r="C63" s="192"/>
      <c r="D63" s="192"/>
      <c r="E63" s="192"/>
      <c r="F63" s="200"/>
      <c r="G63" s="183"/>
    </row>
    <row r="64" spans="1:7" ht="16.5" thickBot="1" x14ac:dyDescent="0.25">
      <c r="A64" s="201">
        <v>6</v>
      </c>
      <c r="B64" s="202" t="s">
        <v>385</v>
      </c>
      <c r="C64" s="203" t="s">
        <v>386</v>
      </c>
      <c r="D64" s="203"/>
      <c r="E64" s="203"/>
      <c r="F64" s="100"/>
      <c r="G64" s="204">
        <f>+G59+G61+G62</f>
        <v>2755.28</v>
      </c>
    </row>
    <row r="65" spans="1:7" ht="6" customHeight="1" x14ac:dyDescent="0.2">
      <c r="A65" s="103"/>
      <c r="B65" s="100"/>
      <c r="C65" s="192"/>
      <c r="D65" s="192"/>
      <c r="E65" s="192"/>
      <c r="F65" s="100"/>
      <c r="G65" s="183"/>
    </row>
    <row r="66" spans="1:7" ht="30.75" thickBot="1" x14ac:dyDescent="0.25">
      <c r="A66" s="191">
        <v>7</v>
      </c>
      <c r="B66" s="205" t="s">
        <v>387</v>
      </c>
      <c r="C66" s="192" t="s">
        <v>388</v>
      </c>
      <c r="D66" s="195">
        <f>'COEF PASE'!E16</f>
        <v>6.4740000000000006E-2</v>
      </c>
      <c r="E66" s="195"/>
      <c r="F66" s="100"/>
      <c r="G66" s="183">
        <f>+D66*G64</f>
        <v>178.37682720000004</v>
      </c>
    </row>
    <row r="67" spans="1:7" ht="16.5" thickBot="1" x14ac:dyDescent="0.25">
      <c r="A67" s="201">
        <v>8</v>
      </c>
      <c r="B67" s="202" t="s">
        <v>290</v>
      </c>
      <c r="C67" s="203" t="s">
        <v>389</v>
      </c>
      <c r="D67" s="203"/>
      <c r="E67" s="203"/>
      <c r="F67" s="100"/>
      <c r="G67" s="204">
        <f>+G64+G66</f>
        <v>2933.6568272000004</v>
      </c>
    </row>
    <row r="68" spans="1:7" ht="6" customHeight="1" x14ac:dyDescent="0.2">
      <c r="A68" s="191"/>
      <c r="B68" s="100"/>
      <c r="C68" s="192"/>
      <c r="D68" s="192"/>
      <c r="E68" s="192"/>
      <c r="F68" s="100"/>
      <c r="G68" s="183"/>
    </row>
    <row r="69" spans="1:7" ht="16.5" thickBot="1" x14ac:dyDescent="0.25">
      <c r="A69" s="191">
        <v>9</v>
      </c>
      <c r="B69" s="100" t="s">
        <v>390</v>
      </c>
      <c r="C69" s="192" t="s">
        <v>391</v>
      </c>
      <c r="D69" s="195">
        <f>'COEF PASE'!E19</f>
        <v>0.01</v>
      </c>
      <c r="E69" s="195"/>
      <c r="F69" s="100"/>
      <c r="G69" s="206">
        <f>+D69*G67</f>
        <v>29.336568272000004</v>
      </c>
    </row>
    <row r="70" spans="1:7" ht="16.5" thickBot="1" x14ac:dyDescent="0.25">
      <c r="A70" s="201">
        <v>10</v>
      </c>
      <c r="B70" s="202" t="s">
        <v>290</v>
      </c>
      <c r="C70" s="203" t="s">
        <v>392</v>
      </c>
      <c r="D70" s="203"/>
      <c r="E70" s="203"/>
      <c r="F70" s="100"/>
      <c r="G70" s="204">
        <f>+G67+G69</f>
        <v>2962.9933954720004</v>
      </c>
    </row>
    <row r="71" spans="1:7" ht="6" customHeight="1" x14ac:dyDescent="0.2">
      <c r="A71" s="191"/>
      <c r="B71" s="100"/>
      <c r="C71" s="192"/>
      <c r="D71" s="192"/>
      <c r="E71" s="192"/>
      <c r="F71" s="100"/>
      <c r="G71" s="183"/>
    </row>
    <row r="72" spans="1:7" x14ac:dyDescent="0.2">
      <c r="A72" s="191">
        <v>11</v>
      </c>
      <c r="B72" s="100" t="s">
        <v>393</v>
      </c>
      <c r="C72" s="192" t="s">
        <v>394</v>
      </c>
      <c r="D72" s="195">
        <f>'COEF PASE'!E22</f>
        <v>0.03</v>
      </c>
      <c r="E72" s="195"/>
      <c r="F72" s="100"/>
      <c r="G72" s="183">
        <f>+D72*G70</f>
        <v>88.889801864160006</v>
      </c>
    </row>
    <row r="73" spans="1:7" ht="6" customHeight="1" thickBot="1" x14ac:dyDescent="0.25">
      <c r="A73" s="191"/>
      <c r="B73" s="100"/>
      <c r="C73" s="100"/>
      <c r="D73" s="100"/>
      <c r="E73" s="100"/>
      <c r="F73" s="100"/>
      <c r="G73" s="183"/>
    </row>
    <row r="74" spans="1:7" ht="16.5" thickBot="1" x14ac:dyDescent="0.25">
      <c r="A74" s="201">
        <v>12</v>
      </c>
      <c r="B74" s="202" t="s">
        <v>395</v>
      </c>
      <c r="C74" s="203" t="s">
        <v>396</v>
      </c>
      <c r="D74" s="203"/>
      <c r="E74" s="203"/>
      <c r="F74" s="100"/>
      <c r="G74" s="204">
        <f>+G70+G72</f>
        <v>3051.8831973361603</v>
      </c>
    </row>
    <row r="75" spans="1:7" ht="6" customHeight="1" thickBot="1" x14ac:dyDescent="0.25">
      <c r="A75" s="103"/>
      <c r="B75" s="100"/>
      <c r="C75" s="192"/>
      <c r="D75" s="195"/>
      <c r="E75" s="192"/>
      <c r="F75" s="100"/>
      <c r="G75" s="183"/>
    </row>
    <row r="76" spans="1:7" ht="16.5" thickBot="1" x14ac:dyDescent="0.25">
      <c r="A76" s="201">
        <v>13</v>
      </c>
      <c r="B76" s="195" t="str">
        <f>'COEF PASE'!C26</f>
        <v>IVA (21%) + IIBB Y OTROS (5%)                   (+)</v>
      </c>
      <c r="C76" s="195" t="str">
        <f>'COEF PASE'!D26</f>
        <v>Z % x ( 12 ) =</v>
      </c>
      <c r="D76" s="195">
        <f>'COEF PASE'!E26</f>
        <v>0.26</v>
      </c>
      <c r="E76" s="203"/>
      <c r="F76" s="100"/>
      <c r="G76" s="204">
        <f>+D76*G74</f>
        <v>793.48963130740174</v>
      </c>
    </row>
    <row r="77" spans="1:7" ht="6" customHeight="1" thickBot="1" x14ac:dyDescent="0.25">
      <c r="A77" s="191"/>
      <c r="B77" s="100"/>
      <c r="C77" s="100"/>
      <c r="D77" s="195"/>
      <c r="E77" s="195"/>
      <c r="F77" s="207"/>
      <c r="G77" s="199"/>
    </row>
    <row r="78" spans="1:7" ht="6.75" customHeight="1" thickTop="1" thickBot="1" x14ac:dyDescent="0.25">
      <c r="A78" s="191"/>
      <c r="B78" s="100"/>
      <c r="C78" s="100"/>
      <c r="D78" s="192"/>
      <c r="E78" s="192"/>
      <c r="F78" s="100"/>
      <c r="G78" s="183"/>
    </row>
    <row r="79" spans="1:7" ht="16.5" thickBot="1" x14ac:dyDescent="0.25">
      <c r="A79" s="208">
        <v>14</v>
      </c>
      <c r="B79" s="209" t="s">
        <v>398</v>
      </c>
      <c r="C79" s="210"/>
      <c r="D79" s="211" t="s">
        <v>399</v>
      </c>
      <c r="E79" s="211"/>
      <c r="F79" s="210"/>
      <c r="G79" s="212">
        <f>+ROUND(G74+G76,2)</f>
        <v>3845.37</v>
      </c>
    </row>
    <row r="80" spans="1:7" ht="16.5" thickBot="1" x14ac:dyDescent="0.25">
      <c r="A80" s="213" t="s">
        <v>400</v>
      </c>
      <c r="B80" s="214" t="s">
        <v>401</v>
      </c>
      <c r="C80" s="106"/>
      <c r="D80" s="215"/>
      <c r="E80" s="215"/>
      <c r="F80" s="106"/>
      <c r="G80" s="216"/>
    </row>
  </sheetData>
  <dataValidations count="1">
    <dataValidation type="list" allowBlank="1" showInputMessage="1" showErrorMessage="1" sqref="B51">
      <formula1>#REF!</formula1>
    </dataValidation>
  </dataValidations>
  <printOptions horizontalCentered="1" verticalCentered="1"/>
  <pageMargins left="0.19685039370078741" right="0.19685039370078741" top="0.19685039370078741" bottom="0.19685039370078741" header="0.19685039370078741" footer="0.19685039370078741"/>
  <pageSetup paperSize="9" scale="6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Equipos!$C$14:$C$34</xm:f>
          </x14:formula1>
          <xm:sqref>B42</xm:sqref>
        </x14:dataValidation>
        <x14:dataValidation type="list" allowBlank="1" showInputMessage="1" showErrorMessage="1">
          <x14:formula1>
            <xm:f>Equipos!$C$14:$C$35</xm:f>
          </x14:formula1>
          <xm:sqref>B43:B50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6">
    <tabColor rgb="FFC00000"/>
  </sheetPr>
  <dimension ref="A1:S80"/>
  <sheetViews>
    <sheetView view="pageBreakPreview" topLeftCell="A52" zoomScale="70" zoomScaleNormal="100" zoomScaleSheetLayoutView="70" workbookViewId="0">
      <selection activeCell="B25" sqref="B25:E25"/>
    </sheetView>
  </sheetViews>
  <sheetFormatPr baseColWidth="10" defaultColWidth="11.42578125" defaultRowHeight="15" x14ac:dyDescent="0.2"/>
  <cols>
    <col min="1" max="1" width="20.85546875" style="88" customWidth="1" collapsed="1"/>
    <col min="2" max="2" width="40.5703125" style="88" customWidth="1"/>
    <col min="3" max="3" width="14.7109375" style="88" bestFit="1" customWidth="1"/>
    <col min="4" max="5" width="15.85546875" style="88" customWidth="1"/>
    <col min="6" max="6" width="17.5703125" style="88" customWidth="1"/>
    <col min="7" max="7" width="25.42578125" style="88" customWidth="1"/>
    <col min="8" max="16384" width="11.42578125" style="88"/>
  </cols>
  <sheetData>
    <row r="1" spans="1:19" x14ac:dyDescent="0.2">
      <c r="A1" s="30"/>
      <c r="B1" s="30"/>
      <c r="C1" s="30"/>
      <c r="D1" s="30"/>
      <c r="E1" s="30"/>
      <c r="F1" s="30"/>
      <c r="G1" s="30"/>
    </row>
    <row r="2" spans="1:19" ht="15.75" x14ac:dyDescent="0.2">
      <c r="A2" s="89"/>
      <c r="B2" s="90"/>
      <c r="C2" s="89"/>
      <c r="D2" s="89"/>
      <c r="E2" s="89"/>
      <c r="F2" s="91"/>
      <c r="G2" s="92" t="e">
        <f>#REF!</f>
        <v>#REF!</v>
      </c>
    </row>
    <row r="3" spans="1:19" ht="15.75" thickBot="1" x14ac:dyDescent="0.25">
      <c r="A3" s="30"/>
      <c r="B3" s="30"/>
      <c r="C3" s="30"/>
      <c r="D3" s="30"/>
      <c r="E3" s="30"/>
      <c r="F3" s="30"/>
      <c r="G3" s="32"/>
    </row>
    <row r="4" spans="1:19" ht="15.75" x14ac:dyDescent="0.2">
      <c r="A4" s="93" t="s">
        <v>405</v>
      </c>
      <c r="B4" s="94" t="s">
        <v>849</v>
      </c>
      <c r="C4" s="95"/>
      <c r="D4" s="95"/>
      <c r="E4" s="95"/>
      <c r="F4" s="96"/>
      <c r="G4" s="97" t="s">
        <v>406</v>
      </c>
    </row>
    <row r="5" spans="1:19" ht="15.75" x14ac:dyDescent="0.2">
      <c r="A5" s="98" t="s">
        <v>407</v>
      </c>
      <c r="B5" s="99" t="s">
        <v>180</v>
      </c>
      <c r="C5" s="100"/>
      <c r="D5" s="100"/>
      <c r="E5" s="100"/>
      <c r="F5" s="101"/>
      <c r="G5" s="102" t="s">
        <v>33</v>
      </c>
    </row>
    <row r="6" spans="1:19" ht="9" customHeight="1" x14ac:dyDescent="0.2">
      <c r="A6" s="103"/>
      <c r="B6" s="100"/>
      <c r="C6" s="100"/>
      <c r="D6" s="100"/>
      <c r="E6" s="100"/>
      <c r="F6" s="101"/>
      <c r="G6" s="102"/>
    </row>
    <row r="7" spans="1:19" ht="16.5" thickBot="1" x14ac:dyDescent="0.25">
      <c r="A7" s="104" t="s">
        <v>408</v>
      </c>
      <c r="B7" s="105" t="s">
        <v>643</v>
      </c>
      <c r="C7" s="106"/>
      <c r="D7" s="106"/>
      <c r="E7" s="106"/>
      <c r="F7" s="107"/>
      <c r="G7" s="108">
        <v>300</v>
      </c>
    </row>
    <row r="8" spans="1:19" ht="16.5" thickBot="1" x14ac:dyDescent="0.25">
      <c r="A8" s="98" t="s">
        <v>402</v>
      </c>
      <c r="B8" s="100"/>
      <c r="C8" s="100"/>
      <c r="D8" s="100"/>
      <c r="E8" s="100"/>
      <c r="F8" s="100"/>
      <c r="G8" s="102"/>
    </row>
    <row r="9" spans="1:19" x14ac:dyDescent="0.2">
      <c r="A9" s="109" t="s">
        <v>409</v>
      </c>
      <c r="B9" s="110" t="s">
        <v>306</v>
      </c>
      <c r="C9" s="110" t="s">
        <v>406</v>
      </c>
      <c r="D9" s="110" t="s">
        <v>410</v>
      </c>
      <c r="E9" s="110" t="s">
        <v>411</v>
      </c>
      <c r="F9" s="110" t="s">
        <v>412</v>
      </c>
      <c r="G9" s="111" t="s">
        <v>413</v>
      </c>
    </row>
    <row r="10" spans="1:19" x14ac:dyDescent="0.2">
      <c r="A10" s="112"/>
      <c r="B10" s="113"/>
      <c r="C10" s="113"/>
      <c r="D10" s="113"/>
      <c r="E10" s="113"/>
      <c r="F10" s="113" t="s">
        <v>414</v>
      </c>
      <c r="G10" s="114" t="s">
        <v>2</v>
      </c>
    </row>
    <row r="11" spans="1:19" x14ac:dyDescent="0.2">
      <c r="A11" s="112"/>
      <c r="B11" s="113"/>
      <c r="C11" s="113"/>
      <c r="D11" s="115"/>
      <c r="E11" s="115"/>
      <c r="F11" s="115" t="s">
        <v>415</v>
      </c>
      <c r="G11" s="116" t="s">
        <v>416</v>
      </c>
    </row>
    <row r="12" spans="1:19" ht="15.75" thickBot="1" x14ac:dyDescent="0.25">
      <c r="A12" s="117"/>
      <c r="B12" s="118"/>
      <c r="C12" s="118"/>
      <c r="D12" s="119" t="s">
        <v>417</v>
      </c>
      <c r="E12" s="119" t="s">
        <v>418</v>
      </c>
      <c r="F12" s="119" t="s">
        <v>419</v>
      </c>
      <c r="G12" s="120" t="s">
        <v>420</v>
      </c>
      <c r="S12" s="88">
        <v>1</v>
      </c>
    </row>
    <row r="13" spans="1:19" ht="30" x14ac:dyDescent="0.2">
      <c r="A13" s="121" t="s">
        <v>298</v>
      </c>
      <c r="B13" s="122" t="s">
        <v>299</v>
      </c>
      <c r="C13" s="123" t="s">
        <v>421</v>
      </c>
      <c r="D13" s="124"/>
      <c r="E13" s="124">
        <v>0</v>
      </c>
      <c r="F13" s="125">
        <v>172.24</v>
      </c>
      <c r="G13" s="126">
        <f>F13*E13*D13</f>
        <v>0</v>
      </c>
    </row>
    <row r="14" spans="1:19" ht="30" x14ac:dyDescent="0.2">
      <c r="A14" s="127" t="s">
        <v>298</v>
      </c>
      <c r="B14" s="128" t="s">
        <v>300</v>
      </c>
      <c r="C14" s="129" t="s">
        <v>421</v>
      </c>
      <c r="D14" s="130"/>
      <c r="E14" s="130">
        <v>0</v>
      </c>
      <c r="F14" s="131">
        <v>142.49</v>
      </c>
      <c r="G14" s="132">
        <f>F14*E14*D14</f>
        <v>0</v>
      </c>
    </row>
    <row r="15" spans="1:19" ht="30" x14ac:dyDescent="0.2">
      <c r="A15" s="127" t="s">
        <v>298</v>
      </c>
      <c r="B15" s="128" t="s">
        <v>301</v>
      </c>
      <c r="C15" s="129" t="s">
        <v>421</v>
      </c>
      <c r="D15" s="130"/>
      <c r="E15" s="130">
        <v>0</v>
      </c>
      <c r="F15" s="131">
        <v>131.38</v>
      </c>
      <c r="G15" s="132">
        <f>F15*E15*D15</f>
        <v>0</v>
      </c>
    </row>
    <row r="16" spans="1:19" ht="30" x14ac:dyDescent="0.2">
      <c r="A16" s="127" t="s">
        <v>298</v>
      </c>
      <c r="B16" s="128" t="s">
        <v>302</v>
      </c>
      <c r="C16" s="129" t="s">
        <v>421</v>
      </c>
      <c r="D16" s="130"/>
      <c r="E16" s="130">
        <v>0</v>
      </c>
      <c r="F16" s="131">
        <v>120.62</v>
      </c>
      <c r="G16" s="132">
        <f>F16*E16*D16</f>
        <v>0</v>
      </c>
      <c r="S16" s="88">
        <v>1</v>
      </c>
    </row>
    <row r="17" spans="1:7" ht="30.75" thickBot="1" x14ac:dyDescent="0.25">
      <c r="A17" s="133" t="s">
        <v>298</v>
      </c>
      <c r="B17" s="134" t="s">
        <v>303</v>
      </c>
      <c r="C17" s="118" t="s">
        <v>421</v>
      </c>
      <c r="D17" s="135"/>
      <c r="E17" s="135">
        <v>0</v>
      </c>
      <c r="F17" s="136">
        <v>91.181791666666669</v>
      </c>
      <c r="G17" s="137">
        <f>F17*E17*D17</f>
        <v>0</v>
      </c>
    </row>
    <row r="18" spans="1:7" ht="15.75" thickBot="1" x14ac:dyDescent="0.25">
      <c r="A18" s="103"/>
      <c r="B18" s="100"/>
      <c r="C18" s="100"/>
      <c r="D18" s="138"/>
      <c r="E18" s="138"/>
      <c r="F18" s="139"/>
      <c r="G18" s="140"/>
    </row>
    <row r="19" spans="1:7" ht="16.5" thickBot="1" x14ac:dyDescent="0.25">
      <c r="A19" s="103"/>
      <c r="B19" s="100"/>
      <c r="C19" s="100"/>
      <c r="D19" s="141" t="s">
        <v>422</v>
      </c>
      <c r="E19" s="141"/>
      <c r="F19" s="139"/>
      <c r="G19" s="142">
        <f>SUM(G13:G17)</f>
        <v>0</v>
      </c>
    </row>
    <row r="20" spans="1:7" ht="15.75" thickBot="1" x14ac:dyDescent="0.25">
      <c r="A20" s="103"/>
      <c r="B20" s="100"/>
      <c r="C20" s="100"/>
      <c r="D20" s="138"/>
      <c r="E20" s="138"/>
      <c r="F20" s="139"/>
      <c r="G20" s="143"/>
    </row>
    <row r="21" spans="1:7" ht="16.5" thickBot="1" x14ac:dyDescent="0.25">
      <c r="A21" s="144" t="s">
        <v>404</v>
      </c>
      <c r="B21" s="95"/>
      <c r="C21" s="95"/>
      <c r="D21" s="145"/>
      <c r="E21" s="145"/>
      <c r="F21" s="146"/>
      <c r="G21" s="147"/>
    </row>
    <row r="22" spans="1:7" x14ac:dyDescent="0.2">
      <c r="A22" s="109" t="s">
        <v>409</v>
      </c>
      <c r="B22" s="110" t="s">
        <v>306</v>
      </c>
      <c r="C22" s="110" t="s">
        <v>406</v>
      </c>
      <c r="D22" s="148" t="s">
        <v>423</v>
      </c>
      <c r="E22" s="148" t="s">
        <v>423</v>
      </c>
      <c r="F22" s="149" t="s">
        <v>412</v>
      </c>
      <c r="G22" s="150" t="s">
        <v>413</v>
      </c>
    </row>
    <row r="23" spans="1:7" x14ac:dyDescent="0.2">
      <c r="A23" s="112"/>
      <c r="B23" s="113"/>
      <c r="C23" s="113"/>
      <c r="D23" s="151"/>
      <c r="E23" s="151"/>
      <c r="F23" s="152" t="s">
        <v>414</v>
      </c>
      <c r="G23" s="153" t="s">
        <v>2</v>
      </c>
    </row>
    <row r="24" spans="1:7" ht="15.75" thickBot="1" x14ac:dyDescent="0.25">
      <c r="A24" s="117"/>
      <c r="B24" s="118"/>
      <c r="C24" s="118"/>
      <c r="D24" s="154"/>
      <c r="E24" s="154"/>
      <c r="F24" s="155" t="s">
        <v>416</v>
      </c>
      <c r="G24" s="156"/>
    </row>
    <row r="25" spans="1:7" ht="54" customHeight="1" x14ac:dyDescent="0.2">
      <c r="A25" s="157" t="s">
        <v>327</v>
      </c>
      <c r="B25" s="124" t="s">
        <v>180</v>
      </c>
      <c r="C25" s="123" t="s">
        <v>33</v>
      </c>
      <c r="D25" s="124">
        <v>1</v>
      </c>
      <c r="E25" s="158">
        <v>1</v>
      </c>
      <c r="F25" s="159">
        <v>2755.28</v>
      </c>
      <c r="G25" s="126">
        <f>IF(B25="",0,D25*E25*F25)</f>
        <v>2755.28</v>
      </c>
    </row>
    <row r="26" spans="1:7" x14ac:dyDescent="0.2">
      <c r="A26" s="160" t="s">
        <v>318</v>
      </c>
      <c r="B26" s="130"/>
      <c r="C26" s="129" t="s">
        <v>318</v>
      </c>
      <c r="D26" s="130"/>
      <c r="E26" s="161"/>
      <c r="F26" s="162" t="s">
        <v>318</v>
      </c>
      <c r="G26" s="132">
        <f t="shared" ref="G26:G34" si="0">IF(B26="",0,D26*E26*F26)</f>
        <v>0</v>
      </c>
    </row>
    <row r="27" spans="1:7" x14ac:dyDescent="0.2">
      <c r="A27" s="163" t="s">
        <v>318</v>
      </c>
      <c r="B27" s="164"/>
      <c r="C27" s="165" t="s">
        <v>318</v>
      </c>
      <c r="D27" s="164"/>
      <c r="E27" s="166"/>
      <c r="F27" s="167" t="s">
        <v>318</v>
      </c>
      <c r="G27" s="168">
        <f t="shared" si="0"/>
        <v>0</v>
      </c>
    </row>
    <row r="28" spans="1:7" x14ac:dyDescent="0.2">
      <c r="A28" s="163" t="s">
        <v>318</v>
      </c>
      <c r="B28" s="164"/>
      <c r="C28" s="165" t="s">
        <v>318</v>
      </c>
      <c r="D28" s="164"/>
      <c r="E28" s="166"/>
      <c r="F28" s="167" t="s">
        <v>318</v>
      </c>
      <c r="G28" s="168">
        <f t="shared" si="0"/>
        <v>0</v>
      </c>
    </row>
    <row r="29" spans="1:7" x14ac:dyDescent="0.2">
      <c r="A29" s="163" t="s">
        <v>318</v>
      </c>
      <c r="B29" s="164"/>
      <c r="C29" s="165" t="s">
        <v>318</v>
      </c>
      <c r="D29" s="164"/>
      <c r="E29" s="166"/>
      <c r="F29" s="167" t="s">
        <v>318</v>
      </c>
      <c r="G29" s="168">
        <f t="shared" si="0"/>
        <v>0</v>
      </c>
    </row>
    <row r="30" spans="1:7" x14ac:dyDescent="0.2">
      <c r="A30" s="163" t="s">
        <v>318</v>
      </c>
      <c r="B30" s="164"/>
      <c r="C30" s="165" t="s">
        <v>318</v>
      </c>
      <c r="D30" s="164"/>
      <c r="E30" s="166"/>
      <c r="F30" s="167" t="s">
        <v>318</v>
      </c>
      <c r="G30" s="168">
        <f t="shared" si="0"/>
        <v>0</v>
      </c>
    </row>
    <row r="31" spans="1:7" x14ac:dyDescent="0.2">
      <c r="A31" s="163" t="s">
        <v>318</v>
      </c>
      <c r="B31" s="164"/>
      <c r="C31" s="165" t="s">
        <v>318</v>
      </c>
      <c r="D31" s="164"/>
      <c r="E31" s="166"/>
      <c r="F31" s="167" t="s">
        <v>318</v>
      </c>
      <c r="G31" s="168">
        <f t="shared" si="0"/>
        <v>0</v>
      </c>
    </row>
    <row r="32" spans="1:7" x14ac:dyDescent="0.2">
      <c r="A32" s="163" t="s">
        <v>318</v>
      </c>
      <c r="B32" s="164"/>
      <c r="C32" s="165" t="s">
        <v>318</v>
      </c>
      <c r="D32" s="164"/>
      <c r="E32" s="166"/>
      <c r="F32" s="167" t="s">
        <v>318</v>
      </c>
      <c r="G32" s="168">
        <f t="shared" si="0"/>
        <v>0</v>
      </c>
    </row>
    <row r="33" spans="1:7" x14ac:dyDescent="0.2">
      <c r="A33" s="163" t="s">
        <v>318</v>
      </c>
      <c r="B33" s="164"/>
      <c r="C33" s="165" t="s">
        <v>318</v>
      </c>
      <c r="D33" s="164"/>
      <c r="E33" s="166"/>
      <c r="F33" s="167" t="s">
        <v>318</v>
      </c>
      <c r="G33" s="168">
        <f t="shared" si="0"/>
        <v>0</v>
      </c>
    </row>
    <row r="34" spans="1:7" ht="15.75" thickBot="1" x14ac:dyDescent="0.25">
      <c r="A34" s="169" t="s">
        <v>318</v>
      </c>
      <c r="B34" s="135"/>
      <c r="C34" s="170" t="s">
        <v>318</v>
      </c>
      <c r="D34" s="135"/>
      <c r="E34" s="135"/>
      <c r="F34" s="136" t="s">
        <v>318</v>
      </c>
      <c r="G34" s="137">
        <f t="shared" si="0"/>
        <v>0</v>
      </c>
    </row>
    <row r="35" spans="1:7" ht="15.75" thickBot="1" x14ac:dyDescent="0.25">
      <c r="A35" s="103"/>
      <c r="B35" s="100"/>
      <c r="C35" s="100"/>
      <c r="D35" s="138"/>
      <c r="E35" s="138"/>
      <c r="F35" s="139"/>
      <c r="G35" s="140"/>
    </row>
    <row r="36" spans="1:7" ht="16.5" thickBot="1" x14ac:dyDescent="0.25">
      <c r="A36" s="103"/>
      <c r="B36" s="100"/>
      <c r="C36" s="100"/>
      <c r="D36" s="141" t="s">
        <v>424</v>
      </c>
      <c r="E36" s="141"/>
      <c r="F36" s="139"/>
      <c r="G36" s="142">
        <f>SUM(G25:G34)</f>
        <v>2755.28</v>
      </c>
    </row>
    <row r="37" spans="1:7" ht="15.75" thickBot="1" x14ac:dyDescent="0.25">
      <c r="A37" s="103"/>
      <c r="B37" s="100"/>
      <c r="C37" s="100"/>
      <c r="D37" s="138"/>
      <c r="E37" s="138"/>
      <c r="F37" s="139"/>
      <c r="G37" s="143"/>
    </row>
    <row r="38" spans="1:7" ht="16.5" thickBot="1" x14ac:dyDescent="0.25">
      <c r="A38" s="144" t="s">
        <v>403</v>
      </c>
      <c r="B38" s="95"/>
      <c r="C38" s="95"/>
      <c r="D38" s="145"/>
      <c r="E38" s="145"/>
      <c r="F38" s="146"/>
      <c r="G38" s="147"/>
    </row>
    <row r="39" spans="1:7" x14ac:dyDescent="0.2">
      <c r="A39" s="109"/>
      <c r="B39" s="110"/>
      <c r="C39" s="110" t="s">
        <v>406</v>
      </c>
      <c r="D39" s="110" t="s">
        <v>410</v>
      </c>
      <c r="E39" s="110" t="s">
        <v>411</v>
      </c>
      <c r="F39" s="110" t="s">
        <v>412</v>
      </c>
      <c r="G39" s="150" t="s">
        <v>413</v>
      </c>
    </row>
    <row r="40" spans="1:7" x14ac:dyDescent="0.2">
      <c r="A40" s="112"/>
      <c r="B40" s="113"/>
      <c r="C40" s="113"/>
      <c r="D40" s="151"/>
      <c r="E40" s="151"/>
      <c r="F40" s="113" t="s">
        <v>425</v>
      </c>
      <c r="G40" s="153" t="s">
        <v>2</v>
      </c>
    </row>
    <row r="41" spans="1:7" ht="15.75" thickBot="1" x14ac:dyDescent="0.25">
      <c r="A41" s="117"/>
      <c r="B41" s="118"/>
      <c r="C41" s="118"/>
      <c r="D41" s="154"/>
      <c r="E41" s="154"/>
      <c r="F41" s="115" t="s">
        <v>415</v>
      </c>
      <c r="G41" s="156" t="s">
        <v>416</v>
      </c>
    </row>
    <row r="42" spans="1:7" ht="30" x14ac:dyDescent="0.2">
      <c r="A42" s="171" t="s">
        <v>358</v>
      </c>
      <c r="B42" s="172" t="s">
        <v>361</v>
      </c>
      <c r="C42" s="123" t="s">
        <v>421</v>
      </c>
      <c r="D42" s="124">
        <v>0</v>
      </c>
      <c r="E42" s="124">
        <v>0</v>
      </c>
      <c r="F42" s="125">
        <v>45.11</v>
      </c>
      <c r="G42" s="173">
        <f t="shared" ref="G42:G51" si="1">IF(B42="",0,D42*E42*F42)</f>
        <v>0</v>
      </c>
    </row>
    <row r="43" spans="1:7" x14ac:dyDescent="0.2">
      <c r="A43" s="174" t="s">
        <v>318</v>
      </c>
      <c r="B43" s="175"/>
      <c r="C43" s="176" t="s">
        <v>318</v>
      </c>
      <c r="D43" s="177"/>
      <c r="E43" s="177"/>
      <c r="F43" s="178" t="s">
        <v>318</v>
      </c>
      <c r="G43" s="179">
        <f t="shared" si="1"/>
        <v>0</v>
      </c>
    </row>
    <row r="44" spans="1:7" x14ac:dyDescent="0.2">
      <c r="A44" s="174" t="s">
        <v>318</v>
      </c>
      <c r="B44" s="175"/>
      <c r="C44" s="176" t="s">
        <v>318</v>
      </c>
      <c r="D44" s="177"/>
      <c r="E44" s="177"/>
      <c r="F44" s="178" t="s">
        <v>318</v>
      </c>
      <c r="G44" s="179">
        <f t="shared" si="1"/>
        <v>0</v>
      </c>
    </row>
    <row r="45" spans="1:7" x14ac:dyDescent="0.2">
      <c r="A45" s="174" t="s">
        <v>318</v>
      </c>
      <c r="B45" s="175"/>
      <c r="C45" s="176" t="s">
        <v>318</v>
      </c>
      <c r="D45" s="177"/>
      <c r="E45" s="177"/>
      <c r="F45" s="178" t="s">
        <v>318</v>
      </c>
      <c r="G45" s="179">
        <f t="shared" si="1"/>
        <v>0</v>
      </c>
    </row>
    <row r="46" spans="1:7" x14ac:dyDescent="0.2">
      <c r="A46" s="174" t="s">
        <v>318</v>
      </c>
      <c r="B46" s="175"/>
      <c r="C46" s="176" t="s">
        <v>318</v>
      </c>
      <c r="D46" s="177"/>
      <c r="E46" s="177"/>
      <c r="F46" s="178" t="s">
        <v>318</v>
      </c>
      <c r="G46" s="179">
        <f t="shared" si="1"/>
        <v>0</v>
      </c>
    </row>
    <row r="47" spans="1:7" x14ac:dyDescent="0.2">
      <c r="A47" s="174" t="s">
        <v>318</v>
      </c>
      <c r="B47" s="175"/>
      <c r="C47" s="176" t="s">
        <v>318</v>
      </c>
      <c r="D47" s="177"/>
      <c r="E47" s="177"/>
      <c r="F47" s="178" t="s">
        <v>318</v>
      </c>
      <c r="G47" s="179">
        <f t="shared" si="1"/>
        <v>0</v>
      </c>
    </row>
    <row r="48" spans="1:7" x14ac:dyDescent="0.2">
      <c r="A48" s="174" t="s">
        <v>318</v>
      </c>
      <c r="B48" s="175"/>
      <c r="C48" s="176" t="s">
        <v>318</v>
      </c>
      <c r="D48" s="177"/>
      <c r="E48" s="177"/>
      <c r="F48" s="178" t="s">
        <v>318</v>
      </c>
      <c r="G48" s="179">
        <f t="shared" si="1"/>
        <v>0</v>
      </c>
    </row>
    <row r="49" spans="1:7" x14ac:dyDescent="0.2">
      <c r="A49" s="174" t="s">
        <v>318</v>
      </c>
      <c r="B49" s="175"/>
      <c r="C49" s="176" t="s">
        <v>318</v>
      </c>
      <c r="D49" s="177"/>
      <c r="E49" s="177"/>
      <c r="F49" s="178" t="s">
        <v>318</v>
      </c>
      <c r="G49" s="179">
        <f t="shared" si="1"/>
        <v>0</v>
      </c>
    </row>
    <row r="50" spans="1:7" x14ac:dyDescent="0.2">
      <c r="A50" s="160" t="s">
        <v>318</v>
      </c>
      <c r="B50" s="175"/>
      <c r="C50" s="129" t="s">
        <v>318</v>
      </c>
      <c r="D50" s="130"/>
      <c r="E50" s="130"/>
      <c r="F50" s="131" t="s">
        <v>318</v>
      </c>
      <c r="G50" s="180">
        <f t="shared" si="1"/>
        <v>0</v>
      </c>
    </row>
    <row r="51" spans="1:7" ht="15.75" thickBot="1" x14ac:dyDescent="0.25">
      <c r="A51" s="169" t="s">
        <v>318</v>
      </c>
      <c r="B51" s="181"/>
      <c r="C51" s="170" t="s">
        <v>318</v>
      </c>
      <c r="D51" s="135"/>
      <c r="E51" s="135"/>
      <c r="F51" s="136" t="s">
        <v>318</v>
      </c>
      <c r="G51" s="182">
        <f t="shared" si="1"/>
        <v>0</v>
      </c>
    </row>
    <row r="52" spans="1:7" ht="15.75" thickBot="1" x14ac:dyDescent="0.25">
      <c r="A52" s="103"/>
      <c r="B52" s="100"/>
      <c r="C52" s="100"/>
      <c r="D52" s="100"/>
      <c r="E52" s="100"/>
      <c r="F52" s="100"/>
      <c r="G52" s="183"/>
    </row>
    <row r="53" spans="1:7" ht="16.5" thickBot="1" x14ac:dyDescent="0.25">
      <c r="A53" s="103"/>
      <c r="B53" s="100"/>
      <c r="C53" s="100"/>
      <c r="D53" s="141" t="s">
        <v>426</v>
      </c>
      <c r="E53" s="141"/>
      <c r="F53" s="100"/>
      <c r="G53" s="184">
        <f>SUM(G42:G51)</f>
        <v>0</v>
      </c>
    </row>
    <row r="54" spans="1:7" x14ac:dyDescent="0.2">
      <c r="A54" s="185"/>
      <c r="B54" s="186"/>
      <c r="C54" s="186"/>
      <c r="D54" s="186"/>
      <c r="E54" s="186"/>
      <c r="F54" s="186"/>
      <c r="G54" s="187"/>
    </row>
    <row r="55" spans="1:7" ht="6" customHeight="1" x14ac:dyDescent="0.2">
      <c r="A55" s="188"/>
      <c r="B55" s="189"/>
      <c r="C55" s="189"/>
      <c r="D55" s="189"/>
      <c r="E55" s="189"/>
      <c r="F55" s="189"/>
      <c r="G55" s="190"/>
    </row>
    <row r="56" spans="1:7" x14ac:dyDescent="0.2">
      <c r="A56" s="191">
        <v>1</v>
      </c>
      <c r="B56" s="100" t="s">
        <v>378</v>
      </c>
      <c r="C56" s="192" t="s">
        <v>379</v>
      </c>
      <c r="D56" s="100"/>
      <c r="E56" s="100"/>
      <c r="F56" s="193"/>
      <c r="G56" s="194">
        <f>+G19</f>
        <v>0</v>
      </c>
    </row>
    <row r="57" spans="1:7" x14ac:dyDescent="0.2">
      <c r="A57" s="191">
        <v>2</v>
      </c>
      <c r="B57" s="100" t="s">
        <v>294</v>
      </c>
      <c r="C57" s="192" t="s">
        <v>380</v>
      </c>
      <c r="D57" s="195">
        <f>'COEF PASE'!E8</f>
        <v>0.99</v>
      </c>
      <c r="E57" s="195"/>
      <c r="F57" s="193"/>
      <c r="G57" s="183">
        <f>+D57*G56</f>
        <v>0</v>
      </c>
    </row>
    <row r="58" spans="1:7" ht="6" customHeight="1" thickBot="1" x14ac:dyDescent="0.25">
      <c r="A58" s="103"/>
      <c r="B58" s="100"/>
      <c r="C58" s="192"/>
      <c r="D58" s="192"/>
      <c r="E58" s="192"/>
      <c r="F58" s="196"/>
      <c r="G58" s="197"/>
    </row>
    <row r="59" spans="1:7" ht="16.5" thickTop="1" x14ac:dyDescent="0.2">
      <c r="A59" s="191">
        <v>3</v>
      </c>
      <c r="B59" s="100" t="s">
        <v>381</v>
      </c>
      <c r="C59" s="192"/>
      <c r="D59" s="192"/>
      <c r="E59" s="192"/>
      <c r="F59" s="138"/>
      <c r="G59" s="198">
        <f>SUM(G56:G58)</f>
        <v>0</v>
      </c>
    </row>
    <row r="60" spans="1:7" ht="6" customHeight="1" x14ac:dyDescent="0.2">
      <c r="A60" s="103"/>
      <c r="B60" s="100"/>
      <c r="C60" s="192"/>
      <c r="D60" s="192"/>
      <c r="E60" s="192"/>
      <c r="F60" s="138"/>
      <c r="G60" s="183"/>
    </row>
    <row r="61" spans="1:7" x14ac:dyDescent="0.2">
      <c r="A61" s="191">
        <v>4</v>
      </c>
      <c r="B61" s="100" t="s">
        <v>382</v>
      </c>
      <c r="C61" s="192" t="s">
        <v>383</v>
      </c>
      <c r="D61" s="192"/>
      <c r="E61" s="192"/>
      <c r="F61" s="138"/>
      <c r="G61" s="183">
        <f>+G36</f>
        <v>2755.28</v>
      </c>
    </row>
    <row r="62" spans="1:7" ht="15.75" thickBot="1" x14ac:dyDescent="0.25">
      <c r="A62" s="191">
        <v>5</v>
      </c>
      <c r="B62" s="100" t="s">
        <v>331</v>
      </c>
      <c r="C62" s="192" t="s">
        <v>384</v>
      </c>
      <c r="D62" s="192"/>
      <c r="E62" s="192"/>
      <c r="F62" s="196"/>
      <c r="G62" s="199">
        <f>+G53</f>
        <v>0</v>
      </c>
    </row>
    <row r="63" spans="1:7" ht="6" customHeight="1" thickTop="1" thickBot="1" x14ac:dyDescent="0.25">
      <c r="A63" s="103"/>
      <c r="B63" s="100"/>
      <c r="C63" s="192"/>
      <c r="D63" s="192"/>
      <c r="E63" s="192"/>
      <c r="F63" s="200"/>
      <c r="G63" s="183"/>
    </row>
    <row r="64" spans="1:7" ht="16.5" thickBot="1" x14ac:dyDescent="0.25">
      <c r="A64" s="201">
        <v>6</v>
      </c>
      <c r="B64" s="202" t="s">
        <v>385</v>
      </c>
      <c r="C64" s="203" t="s">
        <v>386</v>
      </c>
      <c r="D64" s="203"/>
      <c r="E64" s="203"/>
      <c r="F64" s="100"/>
      <c r="G64" s="204">
        <f>+G59+G61+G62</f>
        <v>2755.28</v>
      </c>
    </row>
    <row r="65" spans="1:7" ht="6" customHeight="1" x14ac:dyDescent="0.2">
      <c r="A65" s="103"/>
      <c r="B65" s="100"/>
      <c r="C65" s="192"/>
      <c r="D65" s="192"/>
      <c r="E65" s="192"/>
      <c r="F65" s="100"/>
      <c r="G65" s="183"/>
    </row>
    <row r="66" spans="1:7" ht="30.75" thickBot="1" x14ac:dyDescent="0.25">
      <c r="A66" s="191">
        <v>7</v>
      </c>
      <c r="B66" s="205" t="s">
        <v>387</v>
      </c>
      <c r="C66" s="192" t="s">
        <v>388</v>
      </c>
      <c r="D66" s="195">
        <f>'COEF PASE'!E16</f>
        <v>6.4740000000000006E-2</v>
      </c>
      <c r="E66" s="195"/>
      <c r="F66" s="100"/>
      <c r="G66" s="183">
        <f>+D66*G64</f>
        <v>178.37682720000004</v>
      </c>
    </row>
    <row r="67" spans="1:7" ht="16.5" thickBot="1" x14ac:dyDescent="0.25">
      <c r="A67" s="201">
        <v>8</v>
      </c>
      <c r="B67" s="202" t="s">
        <v>290</v>
      </c>
      <c r="C67" s="203" t="s">
        <v>389</v>
      </c>
      <c r="D67" s="203"/>
      <c r="E67" s="203"/>
      <c r="F67" s="100"/>
      <c r="G67" s="204">
        <f>+G64+G66</f>
        <v>2933.6568272000004</v>
      </c>
    </row>
    <row r="68" spans="1:7" ht="6" customHeight="1" x14ac:dyDescent="0.2">
      <c r="A68" s="191"/>
      <c r="B68" s="100"/>
      <c r="C68" s="192"/>
      <c r="D68" s="192"/>
      <c r="E68" s="192"/>
      <c r="F68" s="100"/>
      <c r="G68" s="183"/>
    </row>
    <row r="69" spans="1:7" ht="16.5" thickBot="1" x14ac:dyDescent="0.25">
      <c r="A69" s="191">
        <v>9</v>
      </c>
      <c r="B69" s="100" t="s">
        <v>390</v>
      </c>
      <c r="C69" s="192" t="s">
        <v>391</v>
      </c>
      <c r="D69" s="195">
        <f>'COEF PASE'!E19</f>
        <v>0.01</v>
      </c>
      <c r="E69" s="195"/>
      <c r="F69" s="100"/>
      <c r="G69" s="206">
        <f>+D69*G67</f>
        <v>29.336568272000004</v>
      </c>
    </row>
    <row r="70" spans="1:7" ht="16.5" thickBot="1" x14ac:dyDescent="0.25">
      <c r="A70" s="201">
        <v>10</v>
      </c>
      <c r="B70" s="202" t="s">
        <v>290</v>
      </c>
      <c r="C70" s="203" t="s">
        <v>392</v>
      </c>
      <c r="D70" s="203"/>
      <c r="E70" s="203"/>
      <c r="F70" s="100"/>
      <c r="G70" s="204">
        <f>+G67+G69</f>
        <v>2962.9933954720004</v>
      </c>
    </row>
    <row r="71" spans="1:7" ht="6" customHeight="1" x14ac:dyDescent="0.2">
      <c r="A71" s="191"/>
      <c r="B71" s="100"/>
      <c r="C71" s="192"/>
      <c r="D71" s="192"/>
      <c r="E71" s="192"/>
      <c r="F71" s="100"/>
      <c r="G71" s="183"/>
    </row>
    <row r="72" spans="1:7" x14ac:dyDescent="0.2">
      <c r="A72" s="191">
        <v>11</v>
      </c>
      <c r="B72" s="100" t="s">
        <v>393</v>
      </c>
      <c r="C72" s="192" t="s">
        <v>394</v>
      </c>
      <c r="D72" s="195">
        <f>'COEF PASE'!E22</f>
        <v>0.03</v>
      </c>
      <c r="E72" s="195"/>
      <c r="F72" s="100"/>
      <c r="G72" s="183">
        <f>+D72*G70</f>
        <v>88.889801864160006</v>
      </c>
    </row>
    <row r="73" spans="1:7" ht="6" customHeight="1" thickBot="1" x14ac:dyDescent="0.25">
      <c r="A73" s="191"/>
      <c r="B73" s="100"/>
      <c r="C73" s="100"/>
      <c r="D73" s="100"/>
      <c r="E73" s="100"/>
      <c r="F73" s="100"/>
      <c r="G73" s="183"/>
    </row>
    <row r="74" spans="1:7" ht="16.5" thickBot="1" x14ac:dyDescent="0.25">
      <c r="A74" s="201">
        <v>12</v>
      </c>
      <c r="B74" s="202" t="s">
        <v>395</v>
      </c>
      <c r="C74" s="203" t="s">
        <v>396</v>
      </c>
      <c r="D74" s="203"/>
      <c r="E74" s="203"/>
      <c r="F74" s="100"/>
      <c r="G74" s="204">
        <f>+G70+G72</f>
        <v>3051.8831973361603</v>
      </c>
    </row>
    <row r="75" spans="1:7" ht="6" customHeight="1" thickBot="1" x14ac:dyDescent="0.25">
      <c r="A75" s="103"/>
      <c r="B75" s="100"/>
      <c r="C75" s="192"/>
      <c r="D75" s="195"/>
      <c r="E75" s="192"/>
      <c r="F75" s="100"/>
      <c r="G75" s="183"/>
    </row>
    <row r="76" spans="1:7" ht="16.5" thickBot="1" x14ac:dyDescent="0.25">
      <c r="A76" s="201">
        <v>13</v>
      </c>
      <c r="B76" s="195" t="str">
        <f>'COEF PASE'!C26</f>
        <v>IVA (21%) + IIBB Y OTROS (5%)                   (+)</v>
      </c>
      <c r="C76" s="195" t="str">
        <f>'COEF PASE'!D26</f>
        <v>Z % x ( 12 ) =</v>
      </c>
      <c r="D76" s="195">
        <f>'COEF PASE'!E26</f>
        <v>0.26</v>
      </c>
      <c r="E76" s="203"/>
      <c r="F76" s="100"/>
      <c r="G76" s="204">
        <f>+D76*G74</f>
        <v>793.48963130740174</v>
      </c>
    </row>
    <row r="77" spans="1:7" ht="6" customHeight="1" thickBot="1" x14ac:dyDescent="0.25">
      <c r="A77" s="191"/>
      <c r="B77" s="100"/>
      <c r="C77" s="100"/>
      <c r="D77" s="195"/>
      <c r="E77" s="195"/>
      <c r="F77" s="207"/>
      <c r="G77" s="199"/>
    </row>
    <row r="78" spans="1:7" ht="6.75" customHeight="1" thickTop="1" thickBot="1" x14ac:dyDescent="0.25">
      <c r="A78" s="191"/>
      <c r="B78" s="100"/>
      <c r="C78" s="100"/>
      <c r="D78" s="192"/>
      <c r="E78" s="192"/>
      <c r="F78" s="100"/>
      <c r="G78" s="183"/>
    </row>
    <row r="79" spans="1:7" ht="16.5" thickBot="1" x14ac:dyDescent="0.25">
      <c r="A79" s="208">
        <v>14</v>
      </c>
      <c r="B79" s="209" t="s">
        <v>398</v>
      </c>
      <c r="C79" s="210"/>
      <c r="D79" s="211" t="s">
        <v>399</v>
      </c>
      <c r="E79" s="211"/>
      <c r="F79" s="210"/>
      <c r="G79" s="212">
        <f>+ROUND(G74+G76,2)</f>
        <v>3845.37</v>
      </c>
    </row>
    <row r="80" spans="1:7" ht="16.5" thickBot="1" x14ac:dyDescent="0.25">
      <c r="A80" s="213" t="s">
        <v>400</v>
      </c>
      <c r="B80" s="214" t="s">
        <v>401</v>
      </c>
      <c r="C80" s="106"/>
      <c r="D80" s="215"/>
      <c r="E80" s="215"/>
      <c r="F80" s="106"/>
      <c r="G80" s="216"/>
    </row>
  </sheetData>
  <dataValidations count="1">
    <dataValidation type="list" allowBlank="1" showInputMessage="1" showErrorMessage="1" sqref="B51">
      <formula1>#REF!</formula1>
    </dataValidation>
  </dataValidations>
  <printOptions horizontalCentered="1" verticalCentered="1"/>
  <pageMargins left="0.19685039370078741" right="0.19685039370078741" top="0.19685039370078741" bottom="0.19685039370078741" header="0.19685039370078741" footer="0.19685039370078741"/>
  <pageSetup paperSize="9" scale="6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Equipos!$C$14:$C$35</xm:f>
          </x14:formula1>
          <xm:sqref>B43:B50</xm:sqref>
        </x14:dataValidation>
        <x14:dataValidation type="list" allowBlank="1" showInputMessage="1" showErrorMessage="1">
          <x14:formula1>
            <xm:f>Equipos!$C$14:$C$34</xm:f>
          </x14:formula1>
          <xm:sqref>B42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7">
    <tabColor rgb="FFC00000"/>
  </sheetPr>
  <dimension ref="A1:S80"/>
  <sheetViews>
    <sheetView view="pageBreakPreview" topLeftCell="A64" zoomScale="70" zoomScaleNormal="100" zoomScaleSheetLayoutView="70" workbookViewId="0">
      <selection activeCell="B25" sqref="B25:E25"/>
    </sheetView>
  </sheetViews>
  <sheetFormatPr baseColWidth="10" defaultColWidth="11.42578125" defaultRowHeight="15" x14ac:dyDescent="0.2"/>
  <cols>
    <col min="1" max="1" width="20.85546875" style="88" customWidth="1" collapsed="1"/>
    <col min="2" max="2" width="40.5703125" style="88" customWidth="1"/>
    <col min="3" max="3" width="14.7109375" style="88" bestFit="1" customWidth="1"/>
    <col min="4" max="5" width="15.85546875" style="88" customWidth="1"/>
    <col min="6" max="6" width="17.5703125" style="88" customWidth="1"/>
    <col min="7" max="7" width="25.42578125" style="88" customWidth="1"/>
    <col min="8" max="16384" width="11.42578125" style="88"/>
  </cols>
  <sheetData>
    <row r="1" spans="1:19" x14ac:dyDescent="0.2">
      <c r="A1" s="30"/>
      <c r="B1" s="30"/>
      <c r="C1" s="30"/>
      <c r="D1" s="30"/>
      <c r="E1" s="30"/>
      <c r="F1" s="30"/>
      <c r="G1" s="30"/>
    </row>
    <row r="2" spans="1:19" ht="15.75" x14ac:dyDescent="0.2">
      <c r="A2" s="89"/>
      <c r="B2" s="90"/>
      <c r="C2" s="89"/>
      <c r="D2" s="89"/>
      <c r="E2" s="89"/>
      <c r="F2" s="91"/>
      <c r="G2" s="92" t="e">
        <f>#REF!</f>
        <v>#REF!</v>
      </c>
    </row>
    <row r="3" spans="1:19" ht="15.75" thickBot="1" x14ac:dyDescent="0.25">
      <c r="A3" s="30"/>
      <c r="B3" s="30"/>
      <c r="C3" s="30"/>
      <c r="D3" s="30"/>
      <c r="E3" s="30"/>
      <c r="F3" s="30"/>
      <c r="G3" s="32"/>
    </row>
    <row r="4" spans="1:19" ht="15.75" x14ac:dyDescent="0.2">
      <c r="A4" s="93" t="s">
        <v>405</v>
      </c>
      <c r="B4" s="94" t="s">
        <v>849</v>
      </c>
      <c r="C4" s="95"/>
      <c r="D4" s="95"/>
      <c r="E4" s="95"/>
      <c r="F4" s="96"/>
      <c r="G4" s="97" t="s">
        <v>406</v>
      </c>
    </row>
    <row r="5" spans="1:19" ht="15.75" x14ac:dyDescent="0.2">
      <c r="A5" s="98" t="s">
        <v>407</v>
      </c>
      <c r="B5" s="99" t="s">
        <v>850</v>
      </c>
      <c r="C5" s="100"/>
      <c r="D5" s="100"/>
      <c r="E5" s="100"/>
      <c r="F5" s="101"/>
      <c r="G5" s="102" t="s">
        <v>5</v>
      </c>
    </row>
    <row r="6" spans="1:19" ht="9" customHeight="1" x14ac:dyDescent="0.2">
      <c r="A6" s="103"/>
      <c r="B6" s="100"/>
      <c r="C6" s="100"/>
      <c r="D6" s="100"/>
      <c r="E6" s="100"/>
      <c r="F6" s="101"/>
      <c r="G6" s="102"/>
    </row>
    <row r="7" spans="1:19" ht="16.5" thickBot="1" x14ac:dyDescent="0.25">
      <c r="A7" s="104" t="s">
        <v>408</v>
      </c>
      <c r="B7" s="105" t="s">
        <v>644</v>
      </c>
      <c r="C7" s="106"/>
      <c r="D7" s="106"/>
      <c r="E7" s="106"/>
      <c r="F7" s="107"/>
      <c r="G7" s="108">
        <v>33</v>
      </c>
    </row>
    <row r="8" spans="1:19" ht="16.5" thickBot="1" x14ac:dyDescent="0.25">
      <c r="A8" s="98" t="s">
        <v>402</v>
      </c>
      <c r="B8" s="100"/>
      <c r="C8" s="100"/>
      <c r="D8" s="100"/>
      <c r="E8" s="100"/>
      <c r="F8" s="100"/>
      <c r="G8" s="102"/>
    </row>
    <row r="9" spans="1:19" x14ac:dyDescent="0.2">
      <c r="A9" s="109" t="s">
        <v>409</v>
      </c>
      <c r="B9" s="110" t="s">
        <v>306</v>
      </c>
      <c r="C9" s="110" t="s">
        <v>406</v>
      </c>
      <c r="D9" s="110" t="s">
        <v>410</v>
      </c>
      <c r="E9" s="110" t="s">
        <v>411</v>
      </c>
      <c r="F9" s="110" t="s">
        <v>412</v>
      </c>
      <c r="G9" s="111" t="s">
        <v>413</v>
      </c>
    </row>
    <row r="10" spans="1:19" x14ac:dyDescent="0.2">
      <c r="A10" s="112"/>
      <c r="B10" s="113"/>
      <c r="C10" s="113"/>
      <c r="D10" s="113"/>
      <c r="E10" s="113"/>
      <c r="F10" s="113" t="s">
        <v>414</v>
      </c>
      <c r="G10" s="114" t="s">
        <v>2</v>
      </c>
    </row>
    <row r="11" spans="1:19" x14ac:dyDescent="0.2">
      <c r="A11" s="112"/>
      <c r="B11" s="113"/>
      <c r="C11" s="113"/>
      <c r="D11" s="115"/>
      <c r="E11" s="115"/>
      <c r="F11" s="115" t="s">
        <v>415</v>
      </c>
      <c r="G11" s="116" t="s">
        <v>416</v>
      </c>
    </row>
    <row r="12" spans="1:19" ht="15.75" thickBot="1" x14ac:dyDescent="0.25">
      <c r="A12" s="117"/>
      <c r="B12" s="118"/>
      <c r="C12" s="118"/>
      <c r="D12" s="119" t="s">
        <v>417</v>
      </c>
      <c r="E12" s="119" t="s">
        <v>418</v>
      </c>
      <c r="F12" s="119" t="s">
        <v>419</v>
      </c>
      <c r="G12" s="120" t="s">
        <v>420</v>
      </c>
      <c r="S12" s="88">
        <v>1</v>
      </c>
    </row>
    <row r="13" spans="1:19" ht="30" x14ac:dyDescent="0.2">
      <c r="A13" s="121" t="s">
        <v>298</v>
      </c>
      <c r="B13" s="122" t="s">
        <v>299</v>
      </c>
      <c r="C13" s="123" t="s">
        <v>421</v>
      </c>
      <c r="D13" s="124"/>
      <c r="E13" s="124">
        <v>0</v>
      </c>
      <c r="F13" s="125">
        <v>172.24</v>
      </c>
      <c r="G13" s="126">
        <f>F13*E13*D13</f>
        <v>0</v>
      </c>
    </row>
    <row r="14" spans="1:19" ht="30" x14ac:dyDescent="0.2">
      <c r="A14" s="127" t="s">
        <v>298</v>
      </c>
      <c r="B14" s="128" t="s">
        <v>300</v>
      </c>
      <c r="C14" s="129" t="s">
        <v>421</v>
      </c>
      <c r="D14" s="130"/>
      <c r="E14" s="130">
        <v>0</v>
      </c>
      <c r="F14" s="131">
        <v>142.49</v>
      </c>
      <c r="G14" s="132">
        <f>F14*E14*D14</f>
        <v>0</v>
      </c>
    </row>
    <row r="15" spans="1:19" ht="30" x14ac:dyDescent="0.2">
      <c r="A15" s="127" t="s">
        <v>298</v>
      </c>
      <c r="B15" s="128" t="s">
        <v>301</v>
      </c>
      <c r="C15" s="129" t="s">
        <v>421</v>
      </c>
      <c r="D15" s="130"/>
      <c r="E15" s="130">
        <v>0</v>
      </c>
      <c r="F15" s="131">
        <v>131.38</v>
      </c>
      <c r="G15" s="132">
        <f>F15*E15*D15</f>
        <v>0</v>
      </c>
    </row>
    <row r="16" spans="1:19" ht="30" x14ac:dyDescent="0.2">
      <c r="A16" s="127" t="s">
        <v>298</v>
      </c>
      <c r="B16" s="128" t="s">
        <v>302</v>
      </c>
      <c r="C16" s="129" t="s">
        <v>421</v>
      </c>
      <c r="D16" s="130"/>
      <c r="E16" s="130">
        <v>0</v>
      </c>
      <c r="F16" s="131">
        <v>120.62</v>
      </c>
      <c r="G16" s="132">
        <f>F16*E16*D16</f>
        <v>0</v>
      </c>
      <c r="S16" s="88">
        <v>1</v>
      </c>
    </row>
    <row r="17" spans="1:7" ht="30.75" thickBot="1" x14ac:dyDescent="0.25">
      <c r="A17" s="133" t="s">
        <v>298</v>
      </c>
      <c r="B17" s="134" t="s">
        <v>303</v>
      </c>
      <c r="C17" s="118" t="s">
        <v>421</v>
      </c>
      <c r="D17" s="135"/>
      <c r="E17" s="135">
        <v>0</v>
      </c>
      <c r="F17" s="136">
        <v>91.181791666666669</v>
      </c>
      <c r="G17" s="137">
        <f>F17*E17*D17</f>
        <v>0</v>
      </c>
    </row>
    <row r="18" spans="1:7" ht="15.75" thickBot="1" x14ac:dyDescent="0.25">
      <c r="A18" s="103"/>
      <c r="B18" s="100"/>
      <c r="C18" s="100"/>
      <c r="D18" s="138"/>
      <c r="E18" s="138"/>
      <c r="F18" s="139"/>
      <c r="G18" s="140"/>
    </row>
    <row r="19" spans="1:7" ht="16.5" thickBot="1" x14ac:dyDescent="0.25">
      <c r="A19" s="103"/>
      <c r="B19" s="100"/>
      <c r="C19" s="100"/>
      <c r="D19" s="141" t="s">
        <v>422</v>
      </c>
      <c r="E19" s="141"/>
      <c r="F19" s="139"/>
      <c r="G19" s="142">
        <f>SUM(G13:G17)</f>
        <v>0</v>
      </c>
    </row>
    <row r="20" spans="1:7" ht="15.75" thickBot="1" x14ac:dyDescent="0.25">
      <c r="A20" s="103"/>
      <c r="B20" s="100"/>
      <c r="C20" s="100"/>
      <c r="D20" s="138"/>
      <c r="E20" s="138"/>
      <c r="F20" s="139"/>
      <c r="G20" s="143"/>
    </row>
    <row r="21" spans="1:7" ht="16.5" thickBot="1" x14ac:dyDescent="0.25">
      <c r="A21" s="144" t="s">
        <v>404</v>
      </c>
      <c r="B21" s="95"/>
      <c r="C21" s="95"/>
      <c r="D21" s="145"/>
      <c r="E21" s="145"/>
      <c r="F21" s="146"/>
      <c r="G21" s="147"/>
    </row>
    <row r="22" spans="1:7" x14ac:dyDescent="0.2">
      <c r="A22" s="109" t="s">
        <v>409</v>
      </c>
      <c r="B22" s="110" t="s">
        <v>306</v>
      </c>
      <c r="C22" s="110" t="s">
        <v>406</v>
      </c>
      <c r="D22" s="148" t="s">
        <v>423</v>
      </c>
      <c r="E22" s="148" t="s">
        <v>423</v>
      </c>
      <c r="F22" s="149" t="s">
        <v>412</v>
      </c>
      <c r="G22" s="150" t="s">
        <v>413</v>
      </c>
    </row>
    <row r="23" spans="1:7" x14ac:dyDescent="0.2">
      <c r="A23" s="112"/>
      <c r="B23" s="113"/>
      <c r="C23" s="113"/>
      <c r="D23" s="151"/>
      <c r="E23" s="151"/>
      <c r="F23" s="152" t="s">
        <v>414</v>
      </c>
      <c r="G23" s="153" t="s">
        <v>2</v>
      </c>
    </row>
    <row r="24" spans="1:7" ht="15.75" thickBot="1" x14ac:dyDescent="0.25">
      <c r="A24" s="117"/>
      <c r="B24" s="118"/>
      <c r="C24" s="118"/>
      <c r="D24" s="154"/>
      <c r="E24" s="154"/>
      <c r="F24" s="155" t="s">
        <v>416</v>
      </c>
      <c r="G24" s="156"/>
    </row>
    <row r="25" spans="1:7" ht="54" customHeight="1" x14ac:dyDescent="0.2">
      <c r="A25" s="157" t="s">
        <v>327</v>
      </c>
      <c r="B25" s="124" t="s">
        <v>850</v>
      </c>
      <c r="C25" s="123" t="s">
        <v>5</v>
      </c>
      <c r="D25" s="124">
        <v>1</v>
      </c>
      <c r="E25" s="158">
        <v>1</v>
      </c>
      <c r="F25" s="159">
        <v>2591.7759999999998</v>
      </c>
      <c r="G25" s="126">
        <f>IF(B25="",0,D25*E25*F25)</f>
        <v>2591.7759999999998</v>
      </c>
    </row>
    <row r="26" spans="1:7" x14ac:dyDescent="0.2">
      <c r="A26" s="160" t="s">
        <v>318</v>
      </c>
      <c r="B26" s="130"/>
      <c r="C26" s="129" t="s">
        <v>318</v>
      </c>
      <c r="D26" s="130"/>
      <c r="E26" s="161"/>
      <c r="F26" s="162" t="s">
        <v>318</v>
      </c>
      <c r="G26" s="132">
        <f t="shared" ref="G26:G34" si="0">IF(B26="",0,D26*E26*F26)</f>
        <v>0</v>
      </c>
    </row>
    <row r="27" spans="1:7" x14ac:dyDescent="0.2">
      <c r="A27" s="163" t="s">
        <v>318</v>
      </c>
      <c r="B27" s="164"/>
      <c r="C27" s="165" t="s">
        <v>318</v>
      </c>
      <c r="D27" s="164"/>
      <c r="E27" s="166"/>
      <c r="F27" s="167" t="s">
        <v>318</v>
      </c>
      <c r="G27" s="168">
        <f t="shared" si="0"/>
        <v>0</v>
      </c>
    </row>
    <row r="28" spans="1:7" x14ac:dyDescent="0.2">
      <c r="A28" s="163" t="s">
        <v>318</v>
      </c>
      <c r="B28" s="164"/>
      <c r="C28" s="165" t="s">
        <v>318</v>
      </c>
      <c r="D28" s="164"/>
      <c r="E28" s="166"/>
      <c r="F28" s="167" t="s">
        <v>318</v>
      </c>
      <c r="G28" s="168">
        <f t="shared" si="0"/>
        <v>0</v>
      </c>
    </row>
    <row r="29" spans="1:7" x14ac:dyDescent="0.2">
      <c r="A29" s="163" t="s">
        <v>318</v>
      </c>
      <c r="B29" s="164"/>
      <c r="C29" s="165" t="s">
        <v>318</v>
      </c>
      <c r="D29" s="164"/>
      <c r="E29" s="166"/>
      <c r="F29" s="167" t="s">
        <v>318</v>
      </c>
      <c r="G29" s="168">
        <f t="shared" si="0"/>
        <v>0</v>
      </c>
    </row>
    <row r="30" spans="1:7" x14ac:dyDescent="0.2">
      <c r="A30" s="163" t="s">
        <v>318</v>
      </c>
      <c r="B30" s="164"/>
      <c r="C30" s="165" t="s">
        <v>318</v>
      </c>
      <c r="D30" s="164"/>
      <c r="E30" s="166"/>
      <c r="F30" s="167" t="s">
        <v>318</v>
      </c>
      <c r="G30" s="168">
        <f t="shared" si="0"/>
        <v>0</v>
      </c>
    </row>
    <row r="31" spans="1:7" x14ac:dyDescent="0.2">
      <c r="A31" s="163" t="s">
        <v>318</v>
      </c>
      <c r="B31" s="164"/>
      <c r="C31" s="165" t="s">
        <v>318</v>
      </c>
      <c r="D31" s="164"/>
      <c r="E31" s="166"/>
      <c r="F31" s="167" t="s">
        <v>318</v>
      </c>
      <c r="G31" s="168">
        <f t="shared" si="0"/>
        <v>0</v>
      </c>
    </row>
    <row r="32" spans="1:7" x14ac:dyDescent="0.2">
      <c r="A32" s="163" t="s">
        <v>318</v>
      </c>
      <c r="B32" s="164"/>
      <c r="C32" s="165" t="s">
        <v>318</v>
      </c>
      <c r="D32" s="164"/>
      <c r="E32" s="166"/>
      <c r="F32" s="167" t="s">
        <v>318</v>
      </c>
      <c r="G32" s="168">
        <f t="shared" si="0"/>
        <v>0</v>
      </c>
    </row>
    <row r="33" spans="1:7" x14ac:dyDescent="0.2">
      <c r="A33" s="163" t="s">
        <v>318</v>
      </c>
      <c r="B33" s="164"/>
      <c r="C33" s="165" t="s">
        <v>318</v>
      </c>
      <c r="D33" s="164"/>
      <c r="E33" s="166"/>
      <c r="F33" s="167" t="s">
        <v>318</v>
      </c>
      <c r="G33" s="168">
        <f t="shared" si="0"/>
        <v>0</v>
      </c>
    </row>
    <row r="34" spans="1:7" ht="15.75" thickBot="1" x14ac:dyDescent="0.25">
      <c r="A34" s="169" t="s">
        <v>318</v>
      </c>
      <c r="B34" s="135"/>
      <c r="C34" s="170" t="s">
        <v>318</v>
      </c>
      <c r="D34" s="135"/>
      <c r="E34" s="135"/>
      <c r="F34" s="136" t="s">
        <v>318</v>
      </c>
      <c r="G34" s="137">
        <f t="shared" si="0"/>
        <v>0</v>
      </c>
    </row>
    <row r="35" spans="1:7" ht="15.75" thickBot="1" x14ac:dyDescent="0.25">
      <c r="A35" s="103"/>
      <c r="B35" s="100"/>
      <c r="C35" s="100"/>
      <c r="D35" s="138"/>
      <c r="E35" s="138"/>
      <c r="F35" s="139"/>
      <c r="G35" s="140"/>
    </row>
    <row r="36" spans="1:7" ht="16.5" thickBot="1" x14ac:dyDescent="0.25">
      <c r="A36" s="103"/>
      <c r="B36" s="100"/>
      <c r="C36" s="100"/>
      <c r="D36" s="141" t="s">
        <v>424</v>
      </c>
      <c r="E36" s="141"/>
      <c r="F36" s="139"/>
      <c r="G36" s="142">
        <f>SUM(G25:G34)</f>
        <v>2591.7759999999998</v>
      </c>
    </row>
    <row r="37" spans="1:7" ht="15.75" thickBot="1" x14ac:dyDescent="0.25">
      <c r="A37" s="103"/>
      <c r="B37" s="100"/>
      <c r="C37" s="100"/>
      <c r="D37" s="138"/>
      <c r="E37" s="138"/>
      <c r="F37" s="139"/>
      <c r="G37" s="143"/>
    </row>
    <row r="38" spans="1:7" ht="16.5" thickBot="1" x14ac:dyDescent="0.25">
      <c r="A38" s="144" t="s">
        <v>403</v>
      </c>
      <c r="B38" s="95"/>
      <c r="C38" s="95"/>
      <c r="D38" s="145"/>
      <c r="E38" s="145"/>
      <c r="F38" s="146"/>
      <c r="G38" s="147"/>
    </row>
    <row r="39" spans="1:7" x14ac:dyDescent="0.2">
      <c r="A39" s="109"/>
      <c r="B39" s="110"/>
      <c r="C39" s="110" t="s">
        <v>406</v>
      </c>
      <c r="D39" s="110" t="s">
        <v>410</v>
      </c>
      <c r="E39" s="110" t="s">
        <v>411</v>
      </c>
      <c r="F39" s="110" t="s">
        <v>412</v>
      </c>
      <c r="G39" s="150" t="s">
        <v>413</v>
      </c>
    </row>
    <row r="40" spans="1:7" x14ac:dyDescent="0.2">
      <c r="A40" s="112"/>
      <c r="B40" s="113"/>
      <c r="C40" s="113"/>
      <c r="D40" s="151"/>
      <c r="E40" s="151"/>
      <c r="F40" s="113" t="s">
        <v>425</v>
      </c>
      <c r="G40" s="153" t="s">
        <v>2</v>
      </c>
    </row>
    <row r="41" spans="1:7" ht="15.75" thickBot="1" x14ac:dyDescent="0.25">
      <c r="A41" s="117"/>
      <c r="B41" s="118"/>
      <c r="C41" s="118"/>
      <c r="D41" s="154"/>
      <c r="E41" s="154"/>
      <c r="F41" s="115" t="s">
        <v>415</v>
      </c>
      <c r="G41" s="156" t="s">
        <v>416</v>
      </c>
    </row>
    <row r="42" spans="1:7" ht="30" x14ac:dyDescent="0.2">
      <c r="A42" s="171" t="s">
        <v>358</v>
      </c>
      <c r="B42" s="172" t="s">
        <v>361</v>
      </c>
      <c r="C42" s="123" t="s">
        <v>421</v>
      </c>
      <c r="D42" s="124">
        <v>0</v>
      </c>
      <c r="E42" s="124">
        <v>0</v>
      </c>
      <c r="F42" s="125">
        <v>45.11</v>
      </c>
      <c r="G42" s="173">
        <f t="shared" ref="G42:G51" si="1">IF(B42="",0,D42*E42*F42)</f>
        <v>0</v>
      </c>
    </row>
    <row r="43" spans="1:7" x14ac:dyDescent="0.2">
      <c r="A43" s="174" t="s">
        <v>318</v>
      </c>
      <c r="B43" s="175"/>
      <c r="C43" s="176" t="s">
        <v>318</v>
      </c>
      <c r="D43" s="177"/>
      <c r="E43" s="177"/>
      <c r="F43" s="178" t="s">
        <v>318</v>
      </c>
      <c r="G43" s="179">
        <f t="shared" si="1"/>
        <v>0</v>
      </c>
    </row>
    <row r="44" spans="1:7" x14ac:dyDescent="0.2">
      <c r="A44" s="174" t="s">
        <v>318</v>
      </c>
      <c r="B44" s="175"/>
      <c r="C44" s="176" t="s">
        <v>318</v>
      </c>
      <c r="D44" s="177"/>
      <c r="E44" s="177"/>
      <c r="F44" s="178" t="s">
        <v>318</v>
      </c>
      <c r="G44" s="179">
        <f t="shared" si="1"/>
        <v>0</v>
      </c>
    </row>
    <row r="45" spans="1:7" x14ac:dyDescent="0.2">
      <c r="A45" s="174" t="s">
        <v>318</v>
      </c>
      <c r="B45" s="175"/>
      <c r="C45" s="176" t="s">
        <v>318</v>
      </c>
      <c r="D45" s="177"/>
      <c r="E45" s="177"/>
      <c r="F45" s="178" t="s">
        <v>318</v>
      </c>
      <c r="G45" s="179">
        <f t="shared" si="1"/>
        <v>0</v>
      </c>
    </row>
    <row r="46" spans="1:7" x14ac:dyDescent="0.2">
      <c r="A46" s="174" t="s">
        <v>318</v>
      </c>
      <c r="B46" s="175"/>
      <c r="C46" s="176" t="s">
        <v>318</v>
      </c>
      <c r="D46" s="177"/>
      <c r="E46" s="177"/>
      <c r="F46" s="178" t="s">
        <v>318</v>
      </c>
      <c r="G46" s="179">
        <f t="shared" si="1"/>
        <v>0</v>
      </c>
    </row>
    <row r="47" spans="1:7" x14ac:dyDescent="0.2">
      <c r="A47" s="174" t="s">
        <v>318</v>
      </c>
      <c r="B47" s="175"/>
      <c r="C47" s="176" t="s">
        <v>318</v>
      </c>
      <c r="D47" s="177"/>
      <c r="E47" s="177"/>
      <c r="F47" s="178" t="s">
        <v>318</v>
      </c>
      <c r="G47" s="179">
        <f t="shared" si="1"/>
        <v>0</v>
      </c>
    </row>
    <row r="48" spans="1:7" x14ac:dyDescent="0.2">
      <c r="A48" s="174" t="s">
        <v>318</v>
      </c>
      <c r="B48" s="175"/>
      <c r="C48" s="176" t="s">
        <v>318</v>
      </c>
      <c r="D48" s="177"/>
      <c r="E48" s="177"/>
      <c r="F48" s="178" t="s">
        <v>318</v>
      </c>
      <c r="G48" s="179">
        <f t="shared" si="1"/>
        <v>0</v>
      </c>
    </row>
    <row r="49" spans="1:7" x14ac:dyDescent="0.2">
      <c r="A49" s="174" t="s">
        <v>318</v>
      </c>
      <c r="B49" s="175"/>
      <c r="C49" s="176" t="s">
        <v>318</v>
      </c>
      <c r="D49" s="177"/>
      <c r="E49" s="177"/>
      <c r="F49" s="178" t="s">
        <v>318</v>
      </c>
      <c r="G49" s="179">
        <f t="shared" si="1"/>
        <v>0</v>
      </c>
    </row>
    <row r="50" spans="1:7" x14ac:dyDescent="0.2">
      <c r="A50" s="160" t="s">
        <v>318</v>
      </c>
      <c r="B50" s="175"/>
      <c r="C50" s="129" t="s">
        <v>318</v>
      </c>
      <c r="D50" s="130"/>
      <c r="E50" s="130"/>
      <c r="F50" s="131" t="s">
        <v>318</v>
      </c>
      <c r="G50" s="180">
        <f t="shared" si="1"/>
        <v>0</v>
      </c>
    </row>
    <row r="51" spans="1:7" ht="15.75" thickBot="1" x14ac:dyDescent="0.25">
      <c r="A51" s="169" t="s">
        <v>318</v>
      </c>
      <c r="B51" s="181"/>
      <c r="C51" s="170" t="s">
        <v>318</v>
      </c>
      <c r="D51" s="135"/>
      <c r="E51" s="135"/>
      <c r="F51" s="136" t="s">
        <v>318</v>
      </c>
      <c r="G51" s="182">
        <f t="shared" si="1"/>
        <v>0</v>
      </c>
    </row>
    <row r="52" spans="1:7" ht="15.75" thickBot="1" x14ac:dyDescent="0.25">
      <c r="A52" s="103"/>
      <c r="B52" s="100"/>
      <c r="C52" s="100"/>
      <c r="D52" s="100"/>
      <c r="E52" s="100"/>
      <c r="F52" s="100"/>
      <c r="G52" s="183"/>
    </row>
    <row r="53" spans="1:7" ht="16.5" thickBot="1" x14ac:dyDescent="0.25">
      <c r="A53" s="103"/>
      <c r="B53" s="100"/>
      <c r="C53" s="100"/>
      <c r="D53" s="141" t="s">
        <v>426</v>
      </c>
      <c r="E53" s="141"/>
      <c r="F53" s="100"/>
      <c r="G53" s="184">
        <f>SUM(G42:G51)</f>
        <v>0</v>
      </c>
    </row>
    <row r="54" spans="1:7" x14ac:dyDescent="0.2">
      <c r="A54" s="185"/>
      <c r="B54" s="186"/>
      <c r="C54" s="186"/>
      <c r="D54" s="186"/>
      <c r="E54" s="186"/>
      <c r="F54" s="186"/>
      <c r="G54" s="187"/>
    </row>
    <row r="55" spans="1:7" ht="6" customHeight="1" x14ac:dyDescent="0.2">
      <c r="A55" s="188"/>
      <c r="B55" s="189"/>
      <c r="C55" s="189"/>
      <c r="D55" s="189"/>
      <c r="E55" s="189"/>
      <c r="F55" s="189"/>
      <c r="G55" s="190"/>
    </row>
    <row r="56" spans="1:7" x14ac:dyDescent="0.2">
      <c r="A56" s="191">
        <v>1</v>
      </c>
      <c r="B56" s="100" t="s">
        <v>378</v>
      </c>
      <c r="C56" s="192" t="s">
        <v>379</v>
      </c>
      <c r="D56" s="100"/>
      <c r="E56" s="100"/>
      <c r="F56" s="193"/>
      <c r="G56" s="194">
        <f>+G19</f>
        <v>0</v>
      </c>
    </row>
    <row r="57" spans="1:7" x14ac:dyDescent="0.2">
      <c r="A57" s="191">
        <v>2</v>
      </c>
      <c r="B57" s="100" t="s">
        <v>294</v>
      </c>
      <c r="C57" s="192" t="s">
        <v>380</v>
      </c>
      <c r="D57" s="195">
        <f>'COEF PASE'!E8</f>
        <v>0.99</v>
      </c>
      <c r="E57" s="195"/>
      <c r="F57" s="193"/>
      <c r="G57" s="183">
        <f>+D57*G56</f>
        <v>0</v>
      </c>
    </row>
    <row r="58" spans="1:7" ht="6" customHeight="1" thickBot="1" x14ac:dyDescent="0.25">
      <c r="A58" s="103"/>
      <c r="B58" s="100"/>
      <c r="C58" s="192"/>
      <c r="D58" s="192"/>
      <c r="E58" s="192"/>
      <c r="F58" s="196"/>
      <c r="G58" s="197"/>
    </row>
    <row r="59" spans="1:7" ht="16.5" thickTop="1" x14ac:dyDescent="0.2">
      <c r="A59" s="191">
        <v>3</v>
      </c>
      <c r="B59" s="100" t="s">
        <v>381</v>
      </c>
      <c r="C59" s="192"/>
      <c r="D59" s="192"/>
      <c r="E59" s="192"/>
      <c r="F59" s="138"/>
      <c r="G59" s="198">
        <f>SUM(G56:G58)</f>
        <v>0</v>
      </c>
    </row>
    <row r="60" spans="1:7" ht="6" customHeight="1" x14ac:dyDescent="0.2">
      <c r="A60" s="103"/>
      <c r="B60" s="100"/>
      <c r="C60" s="192"/>
      <c r="D60" s="192"/>
      <c r="E60" s="192"/>
      <c r="F60" s="138"/>
      <c r="G60" s="183"/>
    </row>
    <row r="61" spans="1:7" x14ac:dyDescent="0.2">
      <c r="A61" s="191">
        <v>4</v>
      </c>
      <c r="B61" s="100" t="s">
        <v>382</v>
      </c>
      <c r="C61" s="192" t="s">
        <v>383</v>
      </c>
      <c r="D61" s="192"/>
      <c r="E61" s="192"/>
      <c r="F61" s="138"/>
      <c r="G61" s="183">
        <f>+G36</f>
        <v>2591.7759999999998</v>
      </c>
    </row>
    <row r="62" spans="1:7" ht="15.75" thickBot="1" x14ac:dyDescent="0.25">
      <c r="A62" s="191">
        <v>5</v>
      </c>
      <c r="B62" s="100" t="s">
        <v>331</v>
      </c>
      <c r="C62" s="192" t="s">
        <v>384</v>
      </c>
      <c r="D62" s="192"/>
      <c r="E62" s="192"/>
      <c r="F62" s="196"/>
      <c r="G62" s="199">
        <f>+G53</f>
        <v>0</v>
      </c>
    </row>
    <row r="63" spans="1:7" ht="6" customHeight="1" thickTop="1" thickBot="1" x14ac:dyDescent="0.25">
      <c r="A63" s="103"/>
      <c r="B63" s="100"/>
      <c r="C63" s="192"/>
      <c r="D63" s="192"/>
      <c r="E63" s="192"/>
      <c r="F63" s="200"/>
      <c r="G63" s="183"/>
    </row>
    <row r="64" spans="1:7" ht="16.5" thickBot="1" x14ac:dyDescent="0.25">
      <c r="A64" s="201">
        <v>6</v>
      </c>
      <c r="B64" s="202" t="s">
        <v>385</v>
      </c>
      <c r="C64" s="203" t="s">
        <v>386</v>
      </c>
      <c r="D64" s="203"/>
      <c r="E64" s="203"/>
      <c r="F64" s="100"/>
      <c r="G64" s="204">
        <f>+G59+G61+G62</f>
        <v>2591.7759999999998</v>
      </c>
    </row>
    <row r="65" spans="1:7" ht="6" customHeight="1" x14ac:dyDescent="0.2">
      <c r="A65" s="103"/>
      <c r="B65" s="100"/>
      <c r="C65" s="192"/>
      <c r="D65" s="192"/>
      <c r="E65" s="192"/>
      <c r="F65" s="100"/>
      <c r="G65" s="183"/>
    </row>
    <row r="66" spans="1:7" ht="30.75" thickBot="1" x14ac:dyDescent="0.25">
      <c r="A66" s="191">
        <v>7</v>
      </c>
      <c r="B66" s="205" t="s">
        <v>387</v>
      </c>
      <c r="C66" s="192" t="s">
        <v>388</v>
      </c>
      <c r="D66" s="195">
        <f>'COEF PASE'!E16</f>
        <v>6.4740000000000006E-2</v>
      </c>
      <c r="E66" s="195"/>
      <c r="F66" s="100"/>
      <c r="G66" s="183">
        <f>+D66*G64</f>
        <v>167.79157824000001</v>
      </c>
    </row>
    <row r="67" spans="1:7" ht="16.5" thickBot="1" x14ac:dyDescent="0.25">
      <c r="A67" s="201">
        <v>8</v>
      </c>
      <c r="B67" s="202" t="s">
        <v>290</v>
      </c>
      <c r="C67" s="203" t="s">
        <v>389</v>
      </c>
      <c r="D67" s="203"/>
      <c r="E67" s="203"/>
      <c r="F67" s="100"/>
      <c r="G67" s="204">
        <f>+G64+G66</f>
        <v>2759.5675782399999</v>
      </c>
    </row>
    <row r="68" spans="1:7" ht="6" customHeight="1" x14ac:dyDescent="0.2">
      <c r="A68" s="191"/>
      <c r="B68" s="100"/>
      <c r="C68" s="192"/>
      <c r="D68" s="192"/>
      <c r="E68" s="192"/>
      <c r="F68" s="100"/>
      <c r="G68" s="183"/>
    </row>
    <row r="69" spans="1:7" ht="16.5" thickBot="1" x14ac:dyDescent="0.25">
      <c r="A69" s="191">
        <v>9</v>
      </c>
      <c r="B69" s="100" t="s">
        <v>390</v>
      </c>
      <c r="C69" s="192" t="s">
        <v>391</v>
      </c>
      <c r="D69" s="195">
        <f>'COEF PASE'!E19</f>
        <v>0.01</v>
      </c>
      <c r="E69" s="195"/>
      <c r="F69" s="100"/>
      <c r="G69" s="206">
        <f>+D69*G67</f>
        <v>27.595675782400001</v>
      </c>
    </row>
    <row r="70" spans="1:7" ht="16.5" thickBot="1" x14ac:dyDescent="0.25">
      <c r="A70" s="201">
        <v>10</v>
      </c>
      <c r="B70" s="202" t="s">
        <v>290</v>
      </c>
      <c r="C70" s="203" t="s">
        <v>392</v>
      </c>
      <c r="D70" s="203"/>
      <c r="E70" s="203"/>
      <c r="F70" s="100"/>
      <c r="G70" s="204">
        <f>+G67+G69</f>
        <v>2787.1632540224</v>
      </c>
    </row>
    <row r="71" spans="1:7" ht="6" customHeight="1" x14ac:dyDescent="0.2">
      <c r="A71" s="191"/>
      <c r="B71" s="100"/>
      <c r="C71" s="192"/>
      <c r="D71" s="192"/>
      <c r="E71" s="192"/>
      <c r="F71" s="100"/>
      <c r="G71" s="183"/>
    </row>
    <row r="72" spans="1:7" x14ac:dyDescent="0.2">
      <c r="A72" s="191">
        <v>11</v>
      </c>
      <c r="B72" s="100" t="s">
        <v>393</v>
      </c>
      <c r="C72" s="192" t="s">
        <v>394</v>
      </c>
      <c r="D72" s="195">
        <f>'COEF PASE'!E22</f>
        <v>0.03</v>
      </c>
      <c r="E72" s="195"/>
      <c r="F72" s="100"/>
      <c r="G72" s="183">
        <f>+D72*G70</f>
        <v>83.614897620671996</v>
      </c>
    </row>
    <row r="73" spans="1:7" ht="6" customHeight="1" thickBot="1" x14ac:dyDescent="0.25">
      <c r="A73" s="191"/>
      <c r="B73" s="100"/>
      <c r="C73" s="100"/>
      <c r="D73" s="100"/>
      <c r="E73" s="100"/>
      <c r="F73" s="100"/>
      <c r="G73" s="183"/>
    </row>
    <row r="74" spans="1:7" ht="16.5" thickBot="1" x14ac:dyDescent="0.25">
      <c r="A74" s="201">
        <v>12</v>
      </c>
      <c r="B74" s="202" t="s">
        <v>395</v>
      </c>
      <c r="C74" s="203" t="s">
        <v>396</v>
      </c>
      <c r="D74" s="203"/>
      <c r="E74" s="203"/>
      <c r="F74" s="100"/>
      <c r="G74" s="204">
        <f>+G70+G72</f>
        <v>2870.7781516430719</v>
      </c>
    </row>
    <row r="75" spans="1:7" ht="6" customHeight="1" thickBot="1" x14ac:dyDescent="0.25">
      <c r="A75" s="103"/>
      <c r="B75" s="100"/>
      <c r="C75" s="192"/>
      <c r="D75" s="195"/>
      <c r="E75" s="192"/>
      <c r="F75" s="100"/>
      <c r="G75" s="183"/>
    </row>
    <row r="76" spans="1:7" ht="16.5" thickBot="1" x14ac:dyDescent="0.25">
      <c r="A76" s="201">
        <v>13</v>
      </c>
      <c r="B76" s="195" t="str">
        <f>'COEF PASE'!C26</f>
        <v>IVA (21%) + IIBB Y OTROS (5%)                   (+)</v>
      </c>
      <c r="C76" s="195" t="str">
        <f>'COEF PASE'!D26</f>
        <v>Z % x ( 12 ) =</v>
      </c>
      <c r="D76" s="195">
        <f>'COEF PASE'!E26</f>
        <v>0.26</v>
      </c>
      <c r="E76" s="203"/>
      <c r="F76" s="100"/>
      <c r="G76" s="204">
        <f>+D76*G74</f>
        <v>746.40231942719868</v>
      </c>
    </row>
    <row r="77" spans="1:7" ht="6" customHeight="1" thickBot="1" x14ac:dyDescent="0.25">
      <c r="A77" s="191"/>
      <c r="B77" s="100"/>
      <c r="C77" s="100"/>
      <c r="D77" s="195"/>
      <c r="E77" s="195"/>
      <c r="F77" s="207"/>
      <c r="G77" s="199"/>
    </row>
    <row r="78" spans="1:7" ht="6.75" customHeight="1" thickTop="1" thickBot="1" x14ac:dyDescent="0.25">
      <c r="A78" s="191"/>
      <c r="B78" s="100"/>
      <c r="C78" s="100"/>
      <c r="D78" s="192"/>
      <c r="E78" s="192"/>
      <c r="F78" s="100"/>
      <c r="G78" s="183"/>
    </row>
    <row r="79" spans="1:7" ht="16.5" thickBot="1" x14ac:dyDescent="0.25">
      <c r="A79" s="208">
        <v>14</v>
      </c>
      <c r="B79" s="209" t="s">
        <v>398</v>
      </c>
      <c r="C79" s="210"/>
      <c r="D79" s="211" t="s">
        <v>399</v>
      </c>
      <c r="E79" s="211"/>
      <c r="F79" s="210"/>
      <c r="G79" s="212">
        <f>+ROUND(G74+G76,2)</f>
        <v>3617.18</v>
      </c>
    </row>
    <row r="80" spans="1:7" ht="16.5" thickBot="1" x14ac:dyDescent="0.25">
      <c r="A80" s="213" t="s">
        <v>400</v>
      </c>
      <c r="B80" s="214" t="s">
        <v>401</v>
      </c>
      <c r="C80" s="106"/>
      <c r="D80" s="215"/>
      <c r="E80" s="215"/>
      <c r="F80" s="106"/>
      <c r="G80" s="216"/>
    </row>
  </sheetData>
  <dataValidations count="1">
    <dataValidation type="list" allowBlank="1" showInputMessage="1" showErrorMessage="1" sqref="B51">
      <formula1>#REF!</formula1>
    </dataValidation>
  </dataValidations>
  <printOptions horizontalCentered="1" verticalCentered="1"/>
  <pageMargins left="0.19685039370078741" right="0.19685039370078741" top="0.19685039370078741" bottom="0.19685039370078741" header="0.19685039370078741" footer="0.19685039370078741"/>
  <pageSetup paperSize="9" scale="6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Equipos!$C$14:$C$34</xm:f>
          </x14:formula1>
          <xm:sqref>B42</xm:sqref>
        </x14:dataValidation>
        <x14:dataValidation type="list" allowBlank="1" showInputMessage="1" showErrorMessage="1">
          <x14:formula1>
            <xm:f>Equipos!$C$14:$C$35</xm:f>
          </x14:formula1>
          <xm:sqref>B43:B50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8">
    <tabColor rgb="FFC00000"/>
  </sheetPr>
  <dimension ref="A1:S80"/>
  <sheetViews>
    <sheetView view="pageBreakPreview" topLeftCell="A46" zoomScale="70" zoomScaleNormal="100" zoomScaleSheetLayoutView="70" workbookViewId="0">
      <selection activeCell="B25" sqref="B25:E25"/>
    </sheetView>
  </sheetViews>
  <sheetFormatPr baseColWidth="10" defaultColWidth="11.42578125" defaultRowHeight="15" x14ac:dyDescent="0.2"/>
  <cols>
    <col min="1" max="1" width="20.85546875" style="88" customWidth="1" collapsed="1"/>
    <col min="2" max="2" width="40.5703125" style="88" customWidth="1"/>
    <col min="3" max="3" width="14.7109375" style="88" bestFit="1" customWidth="1"/>
    <col min="4" max="5" width="15.85546875" style="88" customWidth="1"/>
    <col min="6" max="6" width="17.5703125" style="88" customWidth="1"/>
    <col min="7" max="7" width="25.42578125" style="88" customWidth="1"/>
    <col min="8" max="16384" width="11.42578125" style="88"/>
  </cols>
  <sheetData>
    <row r="1" spans="1:19" x14ac:dyDescent="0.2">
      <c r="A1" s="30"/>
      <c r="B1" s="30"/>
      <c r="C1" s="30"/>
      <c r="D1" s="30"/>
      <c r="E1" s="30"/>
      <c r="F1" s="30"/>
      <c r="G1" s="30"/>
    </row>
    <row r="2" spans="1:19" ht="15.75" x14ac:dyDescent="0.2">
      <c r="A2" s="89"/>
      <c r="B2" s="90"/>
      <c r="C2" s="89"/>
      <c r="D2" s="89"/>
      <c r="E2" s="89"/>
      <c r="F2" s="91"/>
      <c r="G2" s="92" t="e">
        <f>#REF!</f>
        <v>#REF!</v>
      </c>
    </row>
    <row r="3" spans="1:19" ht="15.75" thickBot="1" x14ac:dyDescent="0.25">
      <c r="A3" s="30"/>
      <c r="B3" s="30"/>
      <c r="C3" s="30"/>
      <c r="D3" s="30"/>
      <c r="E3" s="30"/>
      <c r="F3" s="30"/>
      <c r="G3" s="32"/>
    </row>
    <row r="4" spans="1:19" ht="15.75" x14ac:dyDescent="0.2">
      <c r="A4" s="93" t="s">
        <v>405</v>
      </c>
      <c r="B4" s="94" t="s">
        <v>849</v>
      </c>
      <c r="C4" s="95"/>
      <c r="D4" s="95"/>
      <c r="E4" s="95"/>
      <c r="F4" s="96"/>
      <c r="G4" s="97" t="s">
        <v>406</v>
      </c>
    </row>
    <row r="5" spans="1:19" ht="15.75" x14ac:dyDescent="0.2">
      <c r="A5" s="98" t="s">
        <v>407</v>
      </c>
      <c r="B5" s="99" t="s">
        <v>176</v>
      </c>
      <c r="C5" s="100"/>
      <c r="D5" s="100"/>
      <c r="E5" s="100"/>
      <c r="F5" s="101"/>
      <c r="G5" s="102" t="s">
        <v>77</v>
      </c>
    </row>
    <row r="6" spans="1:19" ht="9" customHeight="1" x14ac:dyDescent="0.2">
      <c r="A6" s="103"/>
      <c r="B6" s="100"/>
      <c r="C6" s="100"/>
      <c r="D6" s="100"/>
      <c r="E6" s="100"/>
      <c r="F6" s="101"/>
      <c r="G6" s="102"/>
    </row>
    <row r="7" spans="1:19" ht="16.5" thickBot="1" x14ac:dyDescent="0.25">
      <c r="A7" s="104" t="s">
        <v>408</v>
      </c>
      <c r="B7" s="105" t="s">
        <v>645</v>
      </c>
      <c r="C7" s="106"/>
      <c r="D7" s="106"/>
      <c r="E7" s="106"/>
      <c r="F7" s="107"/>
      <c r="G7" s="108">
        <v>1</v>
      </c>
    </row>
    <row r="8" spans="1:19" ht="16.5" thickBot="1" x14ac:dyDescent="0.25">
      <c r="A8" s="98" t="s">
        <v>402</v>
      </c>
      <c r="B8" s="100"/>
      <c r="C8" s="100"/>
      <c r="D8" s="100"/>
      <c r="E8" s="100"/>
      <c r="F8" s="100"/>
      <c r="G8" s="102"/>
    </row>
    <row r="9" spans="1:19" x14ac:dyDescent="0.2">
      <c r="A9" s="109" t="s">
        <v>409</v>
      </c>
      <c r="B9" s="110" t="s">
        <v>306</v>
      </c>
      <c r="C9" s="110" t="s">
        <v>406</v>
      </c>
      <c r="D9" s="110" t="s">
        <v>410</v>
      </c>
      <c r="E9" s="110" t="s">
        <v>411</v>
      </c>
      <c r="F9" s="110" t="s">
        <v>412</v>
      </c>
      <c r="G9" s="111" t="s">
        <v>413</v>
      </c>
    </row>
    <row r="10" spans="1:19" x14ac:dyDescent="0.2">
      <c r="A10" s="112"/>
      <c r="B10" s="113"/>
      <c r="C10" s="113"/>
      <c r="D10" s="113"/>
      <c r="E10" s="113"/>
      <c r="F10" s="113" t="s">
        <v>414</v>
      </c>
      <c r="G10" s="114" t="s">
        <v>2</v>
      </c>
    </row>
    <row r="11" spans="1:19" x14ac:dyDescent="0.2">
      <c r="A11" s="112"/>
      <c r="B11" s="113"/>
      <c r="C11" s="113"/>
      <c r="D11" s="115"/>
      <c r="E11" s="115"/>
      <c r="F11" s="115" t="s">
        <v>415</v>
      </c>
      <c r="G11" s="116" t="s">
        <v>416</v>
      </c>
    </row>
    <row r="12" spans="1:19" ht="15.75" thickBot="1" x14ac:dyDescent="0.25">
      <c r="A12" s="117"/>
      <c r="B12" s="118"/>
      <c r="C12" s="118"/>
      <c r="D12" s="119" t="s">
        <v>417</v>
      </c>
      <c r="E12" s="119" t="s">
        <v>418</v>
      </c>
      <c r="F12" s="119" t="s">
        <v>419</v>
      </c>
      <c r="G12" s="120" t="s">
        <v>420</v>
      </c>
      <c r="S12" s="88">
        <v>1</v>
      </c>
    </row>
    <row r="13" spans="1:19" ht="30" x14ac:dyDescent="0.2">
      <c r="A13" s="121" t="s">
        <v>298</v>
      </c>
      <c r="B13" s="122" t="s">
        <v>299</v>
      </c>
      <c r="C13" s="123" t="s">
        <v>421</v>
      </c>
      <c r="D13" s="124"/>
      <c r="E13" s="124">
        <v>0</v>
      </c>
      <c r="F13" s="125">
        <v>172.24</v>
      </c>
      <c r="G13" s="126">
        <f>F13*E13*D13</f>
        <v>0</v>
      </c>
    </row>
    <row r="14" spans="1:19" ht="30" x14ac:dyDescent="0.2">
      <c r="A14" s="127" t="s">
        <v>298</v>
      </c>
      <c r="B14" s="128" t="s">
        <v>300</v>
      </c>
      <c r="C14" s="129" t="s">
        <v>421</v>
      </c>
      <c r="D14" s="130"/>
      <c r="E14" s="130">
        <v>0</v>
      </c>
      <c r="F14" s="131">
        <v>142.49</v>
      </c>
      <c r="G14" s="132">
        <f>F14*E14*D14</f>
        <v>0</v>
      </c>
    </row>
    <row r="15" spans="1:19" ht="30" x14ac:dyDescent="0.2">
      <c r="A15" s="127" t="s">
        <v>298</v>
      </c>
      <c r="B15" s="128" t="s">
        <v>301</v>
      </c>
      <c r="C15" s="129" t="s">
        <v>421</v>
      </c>
      <c r="D15" s="130"/>
      <c r="E15" s="130">
        <v>0</v>
      </c>
      <c r="F15" s="131">
        <v>131.38</v>
      </c>
      <c r="G15" s="132">
        <f>F15*E15*D15</f>
        <v>0</v>
      </c>
    </row>
    <row r="16" spans="1:19" ht="30" x14ac:dyDescent="0.2">
      <c r="A16" s="127" t="s">
        <v>298</v>
      </c>
      <c r="B16" s="128" t="s">
        <v>302</v>
      </c>
      <c r="C16" s="129" t="s">
        <v>421</v>
      </c>
      <c r="D16" s="130"/>
      <c r="E16" s="130">
        <v>0</v>
      </c>
      <c r="F16" s="131">
        <v>120.62</v>
      </c>
      <c r="G16" s="132">
        <f>F16*E16*D16</f>
        <v>0</v>
      </c>
      <c r="S16" s="88">
        <v>1</v>
      </c>
    </row>
    <row r="17" spans="1:7" ht="30.75" thickBot="1" x14ac:dyDescent="0.25">
      <c r="A17" s="133" t="s">
        <v>298</v>
      </c>
      <c r="B17" s="134" t="s">
        <v>303</v>
      </c>
      <c r="C17" s="118" t="s">
        <v>421</v>
      </c>
      <c r="D17" s="135"/>
      <c r="E17" s="135">
        <v>0</v>
      </c>
      <c r="F17" s="136">
        <v>91.181791666666669</v>
      </c>
      <c r="G17" s="137">
        <f>F17*E17*D17</f>
        <v>0</v>
      </c>
    </row>
    <row r="18" spans="1:7" ht="15.75" thickBot="1" x14ac:dyDescent="0.25">
      <c r="A18" s="103"/>
      <c r="B18" s="100"/>
      <c r="C18" s="100"/>
      <c r="D18" s="138"/>
      <c r="E18" s="138"/>
      <c r="F18" s="139"/>
      <c r="G18" s="140"/>
    </row>
    <row r="19" spans="1:7" ht="16.5" thickBot="1" x14ac:dyDescent="0.25">
      <c r="A19" s="103"/>
      <c r="B19" s="100"/>
      <c r="C19" s="100"/>
      <c r="D19" s="141" t="s">
        <v>422</v>
      </c>
      <c r="E19" s="141"/>
      <c r="F19" s="139"/>
      <c r="G19" s="142">
        <f>SUM(G13:G17)</f>
        <v>0</v>
      </c>
    </row>
    <row r="20" spans="1:7" ht="15.75" thickBot="1" x14ac:dyDescent="0.25">
      <c r="A20" s="103"/>
      <c r="B20" s="100"/>
      <c r="C20" s="100"/>
      <c r="D20" s="138"/>
      <c r="E20" s="138"/>
      <c r="F20" s="139"/>
      <c r="G20" s="143"/>
    </row>
    <row r="21" spans="1:7" ht="16.5" thickBot="1" x14ac:dyDescent="0.25">
      <c r="A21" s="144" t="s">
        <v>404</v>
      </c>
      <c r="B21" s="95"/>
      <c r="C21" s="95"/>
      <c r="D21" s="145"/>
      <c r="E21" s="145"/>
      <c r="F21" s="146"/>
      <c r="G21" s="147"/>
    </row>
    <row r="22" spans="1:7" x14ac:dyDescent="0.2">
      <c r="A22" s="109" t="s">
        <v>409</v>
      </c>
      <c r="B22" s="110" t="s">
        <v>306</v>
      </c>
      <c r="C22" s="110" t="s">
        <v>406</v>
      </c>
      <c r="D22" s="148" t="s">
        <v>423</v>
      </c>
      <c r="E22" s="148" t="s">
        <v>423</v>
      </c>
      <c r="F22" s="149" t="s">
        <v>412</v>
      </c>
      <c r="G22" s="150" t="s">
        <v>413</v>
      </c>
    </row>
    <row r="23" spans="1:7" x14ac:dyDescent="0.2">
      <c r="A23" s="112"/>
      <c r="B23" s="113"/>
      <c r="C23" s="113"/>
      <c r="D23" s="151"/>
      <c r="E23" s="151"/>
      <c r="F23" s="152" t="s">
        <v>414</v>
      </c>
      <c r="G23" s="153" t="s">
        <v>2</v>
      </c>
    </row>
    <row r="24" spans="1:7" ht="15.75" thickBot="1" x14ac:dyDescent="0.25">
      <c r="A24" s="117"/>
      <c r="B24" s="118"/>
      <c r="C24" s="118"/>
      <c r="D24" s="154"/>
      <c r="E24" s="154"/>
      <c r="F24" s="155" t="s">
        <v>416</v>
      </c>
      <c r="G24" s="156"/>
    </row>
    <row r="25" spans="1:7" ht="54" customHeight="1" x14ac:dyDescent="0.2">
      <c r="A25" s="157" t="s">
        <v>327</v>
      </c>
      <c r="B25" s="124" t="s">
        <v>176</v>
      </c>
      <c r="C25" s="123" t="s">
        <v>77</v>
      </c>
      <c r="D25" s="124">
        <v>1</v>
      </c>
      <c r="E25" s="158">
        <v>1</v>
      </c>
      <c r="F25" s="159">
        <v>247976.78399999999</v>
      </c>
      <c r="G25" s="126">
        <f>IF(B25="",0,D25*E25*F25)</f>
        <v>247976.78399999999</v>
      </c>
    </row>
    <row r="26" spans="1:7" x14ac:dyDescent="0.2">
      <c r="A26" s="160" t="s">
        <v>318</v>
      </c>
      <c r="B26" s="130"/>
      <c r="C26" s="129" t="s">
        <v>318</v>
      </c>
      <c r="D26" s="130"/>
      <c r="E26" s="161"/>
      <c r="F26" s="162" t="s">
        <v>318</v>
      </c>
      <c r="G26" s="132">
        <f t="shared" ref="G26:G34" si="0">IF(B26="",0,D26*E26*F26)</f>
        <v>0</v>
      </c>
    </row>
    <row r="27" spans="1:7" x14ac:dyDescent="0.2">
      <c r="A27" s="163" t="s">
        <v>318</v>
      </c>
      <c r="B27" s="164"/>
      <c r="C27" s="165" t="s">
        <v>318</v>
      </c>
      <c r="D27" s="164"/>
      <c r="E27" s="166"/>
      <c r="F27" s="167" t="s">
        <v>318</v>
      </c>
      <c r="G27" s="168">
        <f t="shared" si="0"/>
        <v>0</v>
      </c>
    </row>
    <row r="28" spans="1:7" x14ac:dyDescent="0.2">
      <c r="A28" s="163" t="s">
        <v>318</v>
      </c>
      <c r="B28" s="164"/>
      <c r="C28" s="165" t="s">
        <v>318</v>
      </c>
      <c r="D28" s="164"/>
      <c r="E28" s="166"/>
      <c r="F28" s="167" t="s">
        <v>318</v>
      </c>
      <c r="G28" s="168">
        <f t="shared" si="0"/>
        <v>0</v>
      </c>
    </row>
    <row r="29" spans="1:7" x14ac:dyDescent="0.2">
      <c r="A29" s="163" t="s">
        <v>318</v>
      </c>
      <c r="B29" s="164"/>
      <c r="C29" s="165" t="s">
        <v>318</v>
      </c>
      <c r="D29" s="164"/>
      <c r="E29" s="166"/>
      <c r="F29" s="167" t="s">
        <v>318</v>
      </c>
      <c r="G29" s="168">
        <f t="shared" si="0"/>
        <v>0</v>
      </c>
    </row>
    <row r="30" spans="1:7" x14ac:dyDescent="0.2">
      <c r="A30" s="163" t="s">
        <v>318</v>
      </c>
      <c r="B30" s="164"/>
      <c r="C30" s="165" t="s">
        <v>318</v>
      </c>
      <c r="D30" s="164"/>
      <c r="E30" s="166"/>
      <c r="F30" s="167" t="s">
        <v>318</v>
      </c>
      <c r="G30" s="168">
        <f t="shared" si="0"/>
        <v>0</v>
      </c>
    </row>
    <row r="31" spans="1:7" x14ac:dyDescent="0.2">
      <c r="A31" s="163" t="s">
        <v>318</v>
      </c>
      <c r="B31" s="164"/>
      <c r="C31" s="165" t="s">
        <v>318</v>
      </c>
      <c r="D31" s="164"/>
      <c r="E31" s="166"/>
      <c r="F31" s="167" t="s">
        <v>318</v>
      </c>
      <c r="G31" s="168">
        <f t="shared" si="0"/>
        <v>0</v>
      </c>
    </row>
    <row r="32" spans="1:7" x14ac:dyDescent="0.2">
      <c r="A32" s="163" t="s">
        <v>318</v>
      </c>
      <c r="B32" s="164"/>
      <c r="C32" s="165" t="s">
        <v>318</v>
      </c>
      <c r="D32" s="164"/>
      <c r="E32" s="166"/>
      <c r="F32" s="167" t="s">
        <v>318</v>
      </c>
      <c r="G32" s="168">
        <f t="shared" si="0"/>
        <v>0</v>
      </c>
    </row>
    <row r="33" spans="1:7" x14ac:dyDescent="0.2">
      <c r="A33" s="163" t="s">
        <v>318</v>
      </c>
      <c r="B33" s="164"/>
      <c r="C33" s="165" t="s">
        <v>318</v>
      </c>
      <c r="D33" s="164"/>
      <c r="E33" s="166"/>
      <c r="F33" s="167" t="s">
        <v>318</v>
      </c>
      <c r="G33" s="168">
        <f t="shared" si="0"/>
        <v>0</v>
      </c>
    </row>
    <row r="34" spans="1:7" ht="15.75" thickBot="1" x14ac:dyDescent="0.25">
      <c r="A34" s="169" t="s">
        <v>318</v>
      </c>
      <c r="B34" s="135"/>
      <c r="C34" s="170" t="s">
        <v>318</v>
      </c>
      <c r="D34" s="135"/>
      <c r="E34" s="135"/>
      <c r="F34" s="136" t="s">
        <v>318</v>
      </c>
      <c r="G34" s="137">
        <f t="shared" si="0"/>
        <v>0</v>
      </c>
    </row>
    <row r="35" spans="1:7" ht="15.75" thickBot="1" x14ac:dyDescent="0.25">
      <c r="A35" s="103"/>
      <c r="B35" s="100"/>
      <c r="C35" s="100"/>
      <c r="D35" s="138"/>
      <c r="E35" s="138"/>
      <c r="F35" s="139"/>
      <c r="G35" s="140"/>
    </row>
    <row r="36" spans="1:7" ht="16.5" thickBot="1" x14ac:dyDescent="0.25">
      <c r="A36" s="103"/>
      <c r="B36" s="100"/>
      <c r="C36" s="100"/>
      <c r="D36" s="141" t="s">
        <v>424</v>
      </c>
      <c r="E36" s="141"/>
      <c r="F36" s="139"/>
      <c r="G36" s="142">
        <f>SUM(G25:G34)</f>
        <v>247976.78399999999</v>
      </c>
    </row>
    <row r="37" spans="1:7" ht="15.75" thickBot="1" x14ac:dyDescent="0.25">
      <c r="A37" s="103"/>
      <c r="B37" s="100"/>
      <c r="C37" s="100"/>
      <c r="D37" s="138"/>
      <c r="E37" s="138"/>
      <c r="F37" s="139"/>
      <c r="G37" s="143"/>
    </row>
    <row r="38" spans="1:7" ht="16.5" thickBot="1" x14ac:dyDescent="0.25">
      <c r="A38" s="144" t="s">
        <v>403</v>
      </c>
      <c r="B38" s="95"/>
      <c r="C38" s="95"/>
      <c r="D38" s="145"/>
      <c r="E38" s="145"/>
      <c r="F38" s="146"/>
      <c r="G38" s="147"/>
    </row>
    <row r="39" spans="1:7" x14ac:dyDescent="0.2">
      <c r="A39" s="109"/>
      <c r="B39" s="110"/>
      <c r="C39" s="110" t="s">
        <v>406</v>
      </c>
      <c r="D39" s="110" t="s">
        <v>410</v>
      </c>
      <c r="E39" s="110" t="s">
        <v>411</v>
      </c>
      <c r="F39" s="110" t="s">
        <v>412</v>
      </c>
      <c r="G39" s="150" t="s">
        <v>413</v>
      </c>
    </row>
    <row r="40" spans="1:7" x14ac:dyDescent="0.2">
      <c r="A40" s="112"/>
      <c r="B40" s="113"/>
      <c r="C40" s="113"/>
      <c r="D40" s="151"/>
      <c r="E40" s="151"/>
      <c r="F40" s="113" t="s">
        <v>425</v>
      </c>
      <c r="G40" s="153" t="s">
        <v>2</v>
      </c>
    </row>
    <row r="41" spans="1:7" ht="15.75" thickBot="1" x14ac:dyDescent="0.25">
      <c r="A41" s="117"/>
      <c r="B41" s="118"/>
      <c r="C41" s="118"/>
      <c r="D41" s="154"/>
      <c r="E41" s="154"/>
      <c r="F41" s="115" t="s">
        <v>415</v>
      </c>
      <c r="G41" s="156" t="s">
        <v>416</v>
      </c>
    </row>
    <row r="42" spans="1:7" ht="30" x14ac:dyDescent="0.2">
      <c r="A42" s="171" t="s">
        <v>358</v>
      </c>
      <c r="B42" s="172" t="s">
        <v>361</v>
      </c>
      <c r="C42" s="123" t="s">
        <v>421</v>
      </c>
      <c r="D42" s="124">
        <v>0</v>
      </c>
      <c r="E42" s="124">
        <v>0</v>
      </c>
      <c r="F42" s="125">
        <v>45.11</v>
      </c>
      <c r="G42" s="173">
        <f t="shared" ref="G42:G51" si="1">IF(B42="",0,D42*E42*F42)</f>
        <v>0</v>
      </c>
    </row>
    <row r="43" spans="1:7" x14ac:dyDescent="0.2">
      <c r="A43" s="174" t="s">
        <v>318</v>
      </c>
      <c r="B43" s="175"/>
      <c r="C43" s="176" t="s">
        <v>318</v>
      </c>
      <c r="D43" s="177"/>
      <c r="E43" s="177"/>
      <c r="F43" s="178" t="s">
        <v>318</v>
      </c>
      <c r="G43" s="179">
        <f t="shared" si="1"/>
        <v>0</v>
      </c>
    </row>
    <row r="44" spans="1:7" x14ac:dyDescent="0.2">
      <c r="A44" s="174" t="s">
        <v>318</v>
      </c>
      <c r="B44" s="175"/>
      <c r="C44" s="176" t="s">
        <v>318</v>
      </c>
      <c r="D44" s="177"/>
      <c r="E44" s="177"/>
      <c r="F44" s="178" t="s">
        <v>318</v>
      </c>
      <c r="G44" s="179">
        <f t="shared" si="1"/>
        <v>0</v>
      </c>
    </row>
    <row r="45" spans="1:7" x14ac:dyDescent="0.2">
      <c r="A45" s="174" t="s">
        <v>318</v>
      </c>
      <c r="B45" s="175"/>
      <c r="C45" s="176" t="s">
        <v>318</v>
      </c>
      <c r="D45" s="177"/>
      <c r="E45" s="177"/>
      <c r="F45" s="178" t="s">
        <v>318</v>
      </c>
      <c r="G45" s="179">
        <f t="shared" si="1"/>
        <v>0</v>
      </c>
    </row>
    <row r="46" spans="1:7" x14ac:dyDescent="0.2">
      <c r="A46" s="174" t="s">
        <v>318</v>
      </c>
      <c r="B46" s="175"/>
      <c r="C46" s="176" t="s">
        <v>318</v>
      </c>
      <c r="D46" s="177"/>
      <c r="E46" s="177"/>
      <c r="F46" s="178" t="s">
        <v>318</v>
      </c>
      <c r="G46" s="179">
        <f t="shared" si="1"/>
        <v>0</v>
      </c>
    </row>
    <row r="47" spans="1:7" x14ac:dyDescent="0.2">
      <c r="A47" s="174" t="s">
        <v>318</v>
      </c>
      <c r="B47" s="175"/>
      <c r="C47" s="176" t="s">
        <v>318</v>
      </c>
      <c r="D47" s="177"/>
      <c r="E47" s="177"/>
      <c r="F47" s="178" t="s">
        <v>318</v>
      </c>
      <c r="G47" s="179">
        <f t="shared" si="1"/>
        <v>0</v>
      </c>
    </row>
    <row r="48" spans="1:7" x14ac:dyDescent="0.2">
      <c r="A48" s="174" t="s">
        <v>318</v>
      </c>
      <c r="B48" s="175"/>
      <c r="C48" s="176" t="s">
        <v>318</v>
      </c>
      <c r="D48" s="177"/>
      <c r="E48" s="177"/>
      <c r="F48" s="178" t="s">
        <v>318</v>
      </c>
      <c r="G48" s="179">
        <f t="shared" si="1"/>
        <v>0</v>
      </c>
    </row>
    <row r="49" spans="1:7" x14ac:dyDescent="0.2">
      <c r="A49" s="174" t="s">
        <v>318</v>
      </c>
      <c r="B49" s="175"/>
      <c r="C49" s="176" t="s">
        <v>318</v>
      </c>
      <c r="D49" s="177"/>
      <c r="E49" s="177"/>
      <c r="F49" s="178" t="s">
        <v>318</v>
      </c>
      <c r="G49" s="179">
        <f t="shared" si="1"/>
        <v>0</v>
      </c>
    </row>
    <row r="50" spans="1:7" x14ac:dyDescent="0.2">
      <c r="A50" s="160" t="s">
        <v>318</v>
      </c>
      <c r="B50" s="175"/>
      <c r="C50" s="129" t="s">
        <v>318</v>
      </c>
      <c r="D50" s="130"/>
      <c r="E50" s="130"/>
      <c r="F50" s="131" t="s">
        <v>318</v>
      </c>
      <c r="G50" s="180">
        <f t="shared" si="1"/>
        <v>0</v>
      </c>
    </row>
    <row r="51" spans="1:7" ht="15.75" thickBot="1" x14ac:dyDescent="0.25">
      <c r="A51" s="169" t="s">
        <v>318</v>
      </c>
      <c r="B51" s="181"/>
      <c r="C51" s="170" t="s">
        <v>318</v>
      </c>
      <c r="D51" s="135"/>
      <c r="E51" s="135"/>
      <c r="F51" s="136" t="s">
        <v>318</v>
      </c>
      <c r="G51" s="182">
        <f t="shared" si="1"/>
        <v>0</v>
      </c>
    </row>
    <row r="52" spans="1:7" ht="15.75" thickBot="1" x14ac:dyDescent="0.25">
      <c r="A52" s="103"/>
      <c r="B52" s="100"/>
      <c r="C52" s="100"/>
      <c r="D52" s="100"/>
      <c r="E52" s="100"/>
      <c r="F52" s="100"/>
      <c r="G52" s="183"/>
    </row>
    <row r="53" spans="1:7" ht="16.5" thickBot="1" x14ac:dyDescent="0.25">
      <c r="A53" s="103"/>
      <c r="B53" s="100"/>
      <c r="C53" s="100"/>
      <c r="D53" s="141" t="s">
        <v>426</v>
      </c>
      <c r="E53" s="141"/>
      <c r="F53" s="100"/>
      <c r="G53" s="184">
        <f>SUM(G42:G51)</f>
        <v>0</v>
      </c>
    </row>
    <row r="54" spans="1:7" x14ac:dyDescent="0.2">
      <c r="A54" s="185"/>
      <c r="B54" s="186"/>
      <c r="C54" s="186"/>
      <c r="D54" s="186"/>
      <c r="E54" s="186"/>
      <c r="F54" s="186"/>
      <c r="G54" s="187"/>
    </row>
    <row r="55" spans="1:7" ht="6" customHeight="1" x14ac:dyDescent="0.2">
      <c r="A55" s="188"/>
      <c r="B55" s="189"/>
      <c r="C55" s="189"/>
      <c r="D55" s="189"/>
      <c r="E55" s="189"/>
      <c r="F55" s="189"/>
      <c r="G55" s="190"/>
    </row>
    <row r="56" spans="1:7" x14ac:dyDescent="0.2">
      <c r="A56" s="191">
        <v>1</v>
      </c>
      <c r="B56" s="100" t="s">
        <v>378</v>
      </c>
      <c r="C56" s="192" t="s">
        <v>379</v>
      </c>
      <c r="D56" s="100"/>
      <c r="E56" s="100"/>
      <c r="F56" s="193"/>
      <c r="G56" s="194">
        <f>+G19</f>
        <v>0</v>
      </c>
    </row>
    <row r="57" spans="1:7" x14ac:dyDescent="0.2">
      <c r="A57" s="191">
        <v>2</v>
      </c>
      <c r="B57" s="100" t="s">
        <v>294</v>
      </c>
      <c r="C57" s="192" t="s">
        <v>380</v>
      </c>
      <c r="D57" s="195">
        <f>'COEF PASE'!E8</f>
        <v>0.99</v>
      </c>
      <c r="E57" s="195"/>
      <c r="F57" s="193"/>
      <c r="G57" s="183">
        <f>+D57*G56</f>
        <v>0</v>
      </c>
    </row>
    <row r="58" spans="1:7" ht="6" customHeight="1" thickBot="1" x14ac:dyDescent="0.25">
      <c r="A58" s="103"/>
      <c r="B58" s="100"/>
      <c r="C58" s="192"/>
      <c r="D58" s="192"/>
      <c r="E58" s="192"/>
      <c r="F58" s="196"/>
      <c r="G58" s="197"/>
    </row>
    <row r="59" spans="1:7" ht="16.5" thickTop="1" x14ac:dyDescent="0.2">
      <c r="A59" s="191">
        <v>3</v>
      </c>
      <c r="B59" s="100" t="s">
        <v>381</v>
      </c>
      <c r="C59" s="192"/>
      <c r="D59" s="192"/>
      <c r="E59" s="192"/>
      <c r="F59" s="138"/>
      <c r="G59" s="198">
        <f>SUM(G56:G58)</f>
        <v>0</v>
      </c>
    </row>
    <row r="60" spans="1:7" ht="6" customHeight="1" x14ac:dyDescent="0.2">
      <c r="A60" s="103"/>
      <c r="B60" s="100"/>
      <c r="C60" s="192"/>
      <c r="D60" s="192"/>
      <c r="E60" s="192"/>
      <c r="F60" s="138"/>
      <c r="G60" s="183"/>
    </row>
    <row r="61" spans="1:7" x14ac:dyDescent="0.2">
      <c r="A61" s="191">
        <v>4</v>
      </c>
      <c r="B61" s="100" t="s">
        <v>382</v>
      </c>
      <c r="C61" s="192" t="s">
        <v>383</v>
      </c>
      <c r="D61" s="192"/>
      <c r="E61" s="192"/>
      <c r="F61" s="138"/>
      <c r="G61" s="183">
        <f>+G36</f>
        <v>247976.78399999999</v>
      </c>
    </row>
    <row r="62" spans="1:7" ht="15.75" thickBot="1" x14ac:dyDescent="0.25">
      <c r="A62" s="191">
        <v>5</v>
      </c>
      <c r="B62" s="100" t="s">
        <v>331</v>
      </c>
      <c r="C62" s="192" t="s">
        <v>384</v>
      </c>
      <c r="D62" s="192"/>
      <c r="E62" s="192"/>
      <c r="F62" s="196"/>
      <c r="G62" s="199">
        <f>+G53</f>
        <v>0</v>
      </c>
    </row>
    <row r="63" spans="1:7" ht="6" customHeight="1" thickTop="1" thickBot="1" x14ac:dyDescent="0.25">
      <c r="A63" s="103"/>
      <c r="B63" s="100"/>
      <c r="C63" s="192"/>
      <c r="D63" s="192"/>
      <c r="E63" s="192"/>
      <c r="F63" s="200"/>
      <c r="G63" s="183"/>
    </row>
    <row r="64" spans="1:7" ht="16.5" thickBot="1" x14ac:dyDescent="0.25">
      <c r="A64" s="201">
        <v>6</v>
      </c>
      <c r="B64" s="202" t="s">
        <v>385</v>
      </c>
      <c r="C64" s="203" t="s">
        <v>386</v>
      </c>
      <c r="D64" s="203"/>
      <c r="E64" s="203"/>
      <c r="F64" s="100"/>
      <c r="G64" s="204">
        <f>+G59+G61+G62</f>
        <v>247976.78399999999</v>
      </c>
    </row>
    <row r="65" spans="1:7" ht="6" customHeight="1" x14ac:dyDescent="0.2">
      <c r="A65" s="103"/>
      <c r="B65" s="100"/>
      <c r="C65" s="192"/>
      <c r="D65" s="192"/>
      <c r="E65" s="192"/>
      <c r="F65" s="100"/>
      <c r="G65" s="183"/>
    </row>
    <row r="66" spans="1:7" ht="30.75" thickBot="1" x14ac:dyDescent="0.25">
      <c r="A66" s="191">
        <v>7</v>
      </c>
      <c r="B66" s="205" t="s">
        <v>387</v>
      </c>
      <c r="C66" s="192" t="s">
        <v>388</v>
      </c>
      <c r="D66" s="195">
        <f>'COEF PASE'!E16</f>
        <v>6.4740000000000006E-2</v>
      </c>
      <c r="E66" s="195"/>
      <c r="F66" s="100"/>
      <c r="G66" s="183">
        <f>+D66*G64</f>
        <v>16054.01699616</v>
      </c>
    </row>
    <row r="67" spans="1:7" ht="16.5" thickBot="1" x14ac:dyDescent="0.25">
      <c r="A67" s="201">
        <v>8</v>
      </c>
      <c r="B67" s="202" t="s">
        <v>290</v>
      </c>
      <c r="C67" s="203" t="s">
        <v>389</v>
      </c>
      <c r="D67" s="203"/>
      <c r="E67" s="203"/>
      <c r="F67" s="100"/>
      <c r="G67" s="204">
        <f>+G64+G66</f>
        <v>264030.80099615996</v>
      </c>
    </row>
    <row r="68" spans="1:7" ht="6" customHeight="1" x14ac:dyDescent="0.2">
      <c r="A68" s="191"/>
      <c r="B68" s="100"/>
      <c r="C68" s="192"/>
      <c r="D68" s="192"/>
      <c r="E68" s="192"/>
      <c r="F68" s="100"/>
      <c r="G68" s="183"/>
    </row>
    <row r="69" spans="1:7" ht="16.5" thickBot="1" x14ac:dyDescent="0.25">
      <c r="A69" s="191">
        <v>9</v>
      </c>
      <c r="B69" s="100" t="s">
        <v>390</v>
      </c>
      <c r="C69" s="192" t="s">
        <v>391</v>
      </c>
      <c r="D69" s="195">
        <f>'COEF PASE'!E19</f>
        <v>0.01</v>
      </c>
      <c r="E69" s="195"/>
      <c r="F69" s="100"/>
      <c r="G69" s="206">
        <f>+D69*G67</f>
        <v>2640.3080099615995</v>
      </c>
    </row>
    <row r="70" spans="1:7" ht="16.5" thickBot="1" x14ac:dyDescent="0.25">
      <c r="A70" s="201">
        <v>10</v>
      </c>
      <c r="B70" s="202" t="s">
        <v>290</v>
      </c>
      <c r="C70" s="203" t="s">
        <v>392</v>
      </c>
      <c r="D70" s="203"/>
      <c r="E70" s="203"/>
      <c r="F70" s="100"/>
      <c r="G70" s="204">
        <f>+G67+G69</f>
        <v>266671.10900612158</v>
      </c>
    </row>
    <row r="71" spans="1:7" ht="6" customHeight="1" x14ac:dyDescent="0.2">
      <c r="A71" s="191"/>
      <c r="B71" s="100"/>
      <c r="C71" s="192"/>
      <c r="D71" s="192"/>
      <c r="E71" s="192"/>
      <c r="F71" s="100"/>
      <c r="G71" s="183"/>
    </row>
    <row r="72" spans="1:7" x14ac:dyDescent="0.2">
      <c r="A72" s="191">
        <v>11</v>
      </c>
      <c r="B72" s="100" t="s">
        <v>393</v>
      </c>
      <c r="C72" s="192" t="s">
        <v>394</v>
      </c>
      <c r="D72" s="195">
        <f>'COEF PASE'!E22</f>
        <v>0.03</v>
      </c>
      <c r="E72" s="195"/>
      <c r="F72" s="100"/>
      <c r="G72" s="183">
        <f>+D72*G70</f>
        <v>8000.1332701836473</v>
      </c>
    </row>
    <row r="73" spans="1:7" ht="6" customHeight="1" thickBot="1" x14ac:dyDescent="0.25">
      <c r="A73" s="191"/>
      <c r="B73" s="100"/>
      <c r="C73" s="100"/>
      <c r="D73" s="100"/>
      <c r="E73" s="100"/>
      <c r="F73" s="100"/>
      <c r="G73" s="183"/>
    </row>
    <row r="74" spans="1:7" ht="16.5" thickBot="1" x14ac:dyDescent="0.25">
      <c r="A74" s="201">
        <v>12</v>
      </c>
      <c r="B74" s="202" t="s">
        <v>395</v>
      </c>
      <c r="C74" s="203" t="s">
        <v>396</v>
      </c>
      <c r="D74" s="203"/>
      <c r="E74" s="203"/>
      <c r="F74" s="100"/>
      <c r="G74" s="204">
        <f>+G70+G72</f>
        <v>274671.24227630522</v>
      </c>
    </row>
    <row r="75" spans="1:7" ht="6" customHeight="1" thickBot="1" x14ac:dyDescent="0.25">
      <c r="A75" s="103"/>
      <c r="B75" s="100"/>
      <c r="C75" s="192"/>
      <c r="D75" s="195"/>
      <c r="E75" s="192"/>
      <c r="F75" s="100"/>
      <c r="G75" s="183"/>
    </row>
    <row r="76" spans="1:7" ht="16.5" thickBot="1" x14ac:dyDescent="0.25">
      <c r="A76" s="201">
        <v>13</v>
      </c>
      <c r="B76" s="195" t="str">
        <f>'COEF PASE'!C26</f>
        <v>IVA (21%) + IIBB Y OTROS (5%)                   (+)</v>
      </c>
      <c r="C76" s="195" t="str">
        <f>'COEF PASE'!D26</f>
        <v>Z % x ( 12 ) =</v>
      </c>
      <c r="D76" s="195">
        <f>'COEF PASE'!E26</f>
        <v>0.26</v>
      </c>
      <c r="E76" s="203"/>
      <c r="F76" s="100"/>
      <c r="G76" s="204">
        <f>+D76*G74</f>
        <v>71414.52299183936</v>
      </c>
    </row>
    <row r="77" spans="1:7" ht="6" customHeight="1" thickBot="1" x14ac:dyDescent="0.25">
      <c r="A77" s="191"/>
      <c r="B77" s="100"/>
      <c r="C77" s="100"/>
      <c r="D77" s="195"/>
      <c r="E77" s="195"/>
      <c r="F77" s="207"/>
      <c r="G77" s="199"/>
    </row>
    <row r="78" spans="1:7" ht="6.75" customHeight="1" thickTop="1" thickBot="1" x14ac:dyDescent="0.25">
      <c r="A78" s="191"/>
      <c r="B78" s="100"/>
      <c r="C78" s="100"/>
      <c r="D78" s="192"/>
      <c r="E78" s="192"/>
      <c r="F78" s="100"/>
      <c r="G78" s="183"/>
    </row>
    <row r="79" spans="1:7" ht="16.5" thickBot="1" x14ac:dyDescent="0.25">
      <c r="A79" s="208">
        <v>14</v>
      </c>
      <c r="B79" s="209" t="s">
        <v>398</v>
      </c>
      <c r="C79" s="210"/>
      <c r="D79" s="211" t="s">
        <v>399</v>
      </c>
      <c r="E79" s="211"/>
      <c r="F79" s="210"/>
      <c r="G79" s="212">
        <f>+ROUND(G74+G76,2)</f>
        <v>346085.77</v>
      </c>
    </row>
    <row r="80" spans="1:7" ht="16.5" thickBot="1" x14ac:dyDescent="0.25">
      <c r="A80" s="213" t="s">
        <v>400</v>
      </c>
      <c r="B80" s="214" t="s">
        <v>401</v>
      </c>
      <c r="C80" s="106"/>
      <c r="D80" s="215"/>
      <c r="E80" s="215"/>
      <c r="F80" s="106"/>
      <c r="G80" s="216"/>
    </row>
  </sheetData>
  <dataValidations count="1">
    <dataValidation type="list" allowBlank="1" showInputMessage="1" showErrorMessage="1" sqref="B51">
      <formula1>#REF!</formula1>
    </dataValidation>
  </dataValidations>
  <printOptions horizontalCentered="1" verticalCentered="1"/>
  <pageMargins left="0.19685039370078741" right="0.19685039370078741" top="0.19685039370078741" bottom="0.19685039370078741" header="0.19685039370078741" footer="0.19685039370078741"/>
  <pageSetup paperSize="9" scale="6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Equipos!$C$14:$C$34</xm:f>
          </x14:formula1>
          <xm:sqref>B42</xm:sqref>
        </x14:dataValidation>
        <x14:dataValidation type="list" allowBlank="1" showInputMessage="1" showErrorMessage="1">
          <x14:formula1>
            <xm:f>Equipos!$C$14:$C$35</xm:f>
          </x14:formula1>
          <xm:sqref>B43:B50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9">
    <tabColor rgb="FFC00000"/>
  </sheetPr>
  <dimension ref="A1:S80"/>
  <sheetViews>
    <sheetView view="pageBreakPreview" topLeftCell="A58" zoomScale="70" zoomScaleNormal="100" zoomScaleSheetLayoutView="70" workbookViewId="0">
      <selection activeCell="B25" sqref="B25:E25"/>
    </sheetView>
  </sheetViews>
  <sheetFormatPr baseColWidth="10" defaultColWidth="11.42578125" defaultRowHeight="15" x14ac:dyDescent="0.2"/>
  <cols>
    <col min="1" max="1" width="20.85546875" style="88" customWidth="1" collapsed="1"/>
    <col min="2" max="2" width="40.5703125" style="88" customWidth="1"/>
    <col min="3" max="3" width="14.7109375" style="88" bestFit="1" customWidth="1"/>
    <col min="4" max="5" width="15.85546875" style="88" customWidth="1"/>
    <col min="6" max="6" width="17.5703125" style="88" customWidth="1"/>
    <col min="7" max="7" width="25.42578125" style="88" customWidth="1"/>
    <col min="8" max="16384" width="11.42578125" style="88"/>
  </cols>
  <sheetData>
    <row r="1" spans="1:19" x14ac:dyDescent="0.2">
      <c r="A1" s="30"/>
      <c r="B1" s="30"/>
      <c r="C1" s="30"/>
      <c r="D1" s="30"/>
      <c r="E1" s="30"/>
      <c r="F1" s="30"/>
      <c r="G1" s="30"/>
    </row>
    <row r="2" spans="1:19" ht="15.75" x14ac:dyDescent="0.2">
      <c r="A2" s="89"/>
      <c r="B2" s="90"/>
      <c r="C2" s="89"/>
      <c r="D2" s="89"/>
      <c r="E2" s="89"/>
      <c r="F2" s="91"/>
      <c r="G2" s="92" t="e">
        <f>#REF!</f>
        <v>#REF!</v>
      </c>
    </row>
    <row r="3" spans="1:19" ht="15.75" thickBot="1" x14ac:dyDescent="0.25">
      <c r="A3" s="30"/>
      <c r="B3" s="30"/>
      <c r="C3" s="30"/>
      <c r="D3" s="30"/>
      <c r="E3" s="30"/>
      <c r="F3" s="30"/>
      <c r="G3" s="32"/>
    </row>
    <row r="4" spans="1:19" ht="15.75" x14ac:dyDescent="0.2">
      <c r="A4" s="93" t="s">
        <v>405</v>
      </c>
      <c r="B4" s="94" t="s">
        <v>846</v>
      </c>
      <c r="C4" s="95"/>
      <c r="D4" s="95"/>
      <c r="E4" s="95"/>
      <c r="F4" s="96"/>
      <c r="G4" s="97" t="s">
        <v>406</v>
      </c>
    </row>
    <row r="5" spans="1:19" ht="15.75" x14ac:dyDescent="0.2">
      <c r="A5" s="98" t="s">
        <v>407</v>
      </c>
      <c r="B5" s="99" t="s">
        <v>848</v>
      </c>
      <c r="C5" s="100"/>
      <c r="D5" s="100"/>
      <c r="E5" s="100"/>
      <c r="F5" s="101"/>
      <c r="G5" s="102" t="s">
        <v>5</v>
      </c>
    </row>
    <row r="6" spans="1:19" ht="9" customHeight="1" x14ac:dyDescent="0.2">
      <c r="A6" s="103"/>
      <c r="B6" s="100"/>
      <c r="C6" s="100"/>
      <c r="D6" s="100"/>
      <c r="E6" s="100"/>
      <c r="F6" s="101"/>
      <c r="G6" s="102"/>
    </row>
    <row r="7" spans="1:19" ht="16.5" thickBot="1" x14ac:dyDescent="0.25">
      <c r="A7" s="104" t="s">
        <v>408</v>
      </c>
      <c r="B7" s="105" t="s">
        <v>646</v>
      </c>
      <c r="C7" s="106"/>
      <c r="D7" s="106"/>
      <c r="E7" s="106"/>
      <c r="F7" s="107"/>
      <c r="G7" s="108">
        <v>11</v>
      </c>
    </row>
    <row r="8" spans="1:19" ht="16.5" thickBot="1" x14ac:dyDescent="0.25">
      <c r="A8" s="98" t="s">
        <v>402</v>
      </c>
      <c r="B8" s="100"/>
      <c r="C8" s="100"/>
      <c r="D8" s="100"/>
      <c r="E8" s="100"/>
      <c r="F8" s="100"/>
      <c r="G8" s="102"/>
    </row>
    <row r="9" spans="1:19" x14ac:dyDescent="0.2">
      <c r="A9" s="109" t="s">
        <v>409</v>
      </c>
      <c r="B9" s="110" t="s">
        <v>306</v>
      </c>
      <c r="C9" s="110" t="s">
        <v>406</v>
      </c>
      <c r="D9" s="110" t="s">
        <v>410</v>
      </c>
      <c r="E9" s="110" t="s">
        <v>411</v>
      </c>
      <c r="F9" s="110" t="s">
        <v>412</v>
      </c>
      <c r="G9" s="111" t="s">
        <v>413</v>
      </c>
    </row>
    <row r="10" spans="1:19" x14ac:dyDescent="0.2">
      <c r="A10" s="112"/>
      <c r="B10" s="113"/>
      <c r="C10" s="113"/>
      <c r="D10" s="113"/>
      <c r="E10" s="113"/>
      <c r="F10" s="113" t="s">
        <v>414</v>
      </c>
      <c r="G10" s="114" t="s">
        <v>2</v>
      </c>
    </row>
    <row r="11" spans="1:19" x14ac:dyDescent="0.2">
      <c r="A11" s="112"/>
      <c r="B11" s="113"/>
      <c r="C11" s="113"/>
      <c r="D11" s="115"/>
      <c r="E11" s="115"/>
      <c r="F11" s="115" t="s">
        <v>415</v>
      </c>
      <c r="G11" s="116" t="s">
        <v>416</v>
      </c>
    </row>
    <row r="12" spans="1:19" ht="15.75" thickBot="1" x14ac:dyDescent="0.25">
      <c r="A12" s="117"/>
      <c r="B12" s="118"/>
      <c r="C12" s="118"/>
      <c r="D12" s="119" t="s">
        <v>417</v>
      </c>
      <c r="E12" s="119" t="s">
        <v>418</v>
      </c>
      <c r="F12" s="119" t="s">
        <v>419</v>
      </c>
      <c r="G12" s="120" t="s">
        <v>420</v>
      </c>
      <c r="S12" s="88">
        <v>1</v>
      </c>
    </row>
    <row r="13" spans="1:19" ht="30" x14ac:dyDescent="0.2">
      <c r="A13" s="121" t="s">
        <v>298</v>
      </c>
      <c r="B13" s="122" t="s">
        <v>299</v>
      </c>
      <c r="C13" s="123" t="s">
        <v>421</v>
      </c>
      <c r="D13" s="124"/>
      <c r="E13" s="124">
        <v>0</v>
      </c>
      <c r="F13" s="125">
        <v>172.24</v>
      </c>
      <c r="G13" s="126">
        <f>F13*E13*D13</f>
        <v>0</v>
      </c>
    </row>
    <row r="14" spans="1:19" ht="30" x14ac:dyDescent="0.2">
      <c r="A14" s="127" t="s">
        <v>298</v>
      </c>
      <c r="B14" s="128" t="s">
        <v>300</v>
      </c>
      <c r="C14" s="129" t="s">
        <v>421</v>
      </c>
      <c r="D14" s="130"/>
      <c r="E14" s="130">
        <v>0</v>
      </c>
      <c r="F14" s="131">
        <v>142.49</v>
      </c>
      <c r="G14" s="132">
        <f>F14*E14*D14</f>
        <v>0</v>
      </c>
    </row>
    <row r="15" spans="1:19" ht="30" x14ac:dyDescent="0.2">
      <c r="A15" s="127" t="s">
        <v>298</v>
      </c>
      <c r="B15" s="128" t="s">
        <v>301</v>
      </c>
      <c r="C15" s="129" t="s">
        <v>421</v>
      </c>
      <c r="D15" s="130"/>
      <c r="E15" s="130">
        <v>0</v>
      </c>
      <c r="F15" s="131">
        <v>131.38</v>
      </c>
      <c r="G15" s="132">
        <f>F15*E15*D15</f>
        <v>0</v>
      </c>
    </row>
    <row r="16" spans="1:19" ht="30" x14ac:dyDescent="0.2">
      <c r="A16" s="127" t="s">
        <v>298</v>
      </c>
      <c r="B16" s="128" t="s">
        <v>302</v>
      </c>
      <c r="C16" s="129" t="s">
        <v>421</v>
      </c>
      <c r="D16" s="130"/>
      <c r="E16" s="130">
        <v>0</v>
      </c>
      <c r="F16" s="131">
        <v>120.62</v>
      </c>
      <c r="G16" s="132">
        <f>F16*E16*D16</f>
        <v>0</v>
      </c>
      <c r="S16" s="88">
        <v>1</v>
      </c>
    </row>
    <row r="17" spans="1:7" ht="30.75" thickBot="1" x14ac:dyDescent="0.25">
      <c r="A17" s="133" t="s">
        <v>298</v>
      </c>
      <c r="B17" s="134" t="s">
        <v>303</v>
      </c>
      <c r="C17" s="118" t="s">
        <v>421</v>
      </c>
      <c r="D17" s="135"/>
      <c r="E17" s="135">
        <v>0</v>
      </c>
      <c r="F17" s="136">
        <v>91.181791666666669</v>
      </c>
      <c r="G17" s="137">
        <f>F17*E17*D17</f>
        <v>0</v>
      </c>
    </row>
    <row r="18" spans="1:7" ht="15.75" thickBot="1" x14ac:dyDescent="0.25">
      <c r="A18" s="103"/>
      <c r="B18" s="100"/>
      <c r="C18" s="100"/>
      <c r="D18" s="138"/>
      <c r="E18" s="138"/>
      <c r="F18" s="139"/>
      <c r="G18" s="140"/>
    </row>
    <row r="19" spans="1:7" ht="16.5" thickBot="1" x14ac:dyDescent="0.25">
      <c r="A19" s="103"/>
      <c r="B19" s="100"/>
      <c r="C19" s="100"/>
      <c r="D19" s="141" t="s">
        <v>422</v>
      </c>
      <c r="E19" s="141"/>
      <c r="F19" s="139"/>
      <c r="G19" s="142">
        <f>SUM(G13:G17)</f>
        <v>0</v>
      </c>
    </row>
    <row r="20" spans="1:7" ht="15.75" thickBot="1" x14ac:dyDescent="0.25">
      <c r="A20" s="103"/>
      <c r="B20" s="100"/>
      <c r="C20" s="100"/>
      <c r="D20" s="138"/>
      <c r="E20" s="138"/>
      <c r="F20" s="139"/>
      <c r="G20" s="143"/>
    </row>
    <row r="21" spans="1:7" ht="16.5" thickBot="1" x14ac:dyDescent="0.25">
      <c r="A21" s="144" t="s">
        <v>404</v>
      </c>
      <c r="B21" s="95"/>
      <c r="C21" s="95"/>
      <c r="D21" s="145"/>
      <c r="E21" s="145"/>
      <c r="F21" s="146"/>
      <c r="G21" s="147"/>
    </row>
    <row r="22" spans="1:7" x14ac:dyDescent="0.2">
      <c r="A22" s="109" t="s">
        <v>409</v>
      </c>
      <c r="B22" s="110" t="s">
        <v>306</v>
      </c>
      <c r="C22" s="110" t="s">
        <v>406</v>
      </c>
      <c r="D22" s="148" t="s">
        <v>423</v>
      </c>
      <c r="E22" s="148" t="s">
        <v>423</v>
      </c>
      <c r="F22" s="149" t="s">
        <v>412</v>
      </c>
      <c r="G22" s="150" t="s">
        <v>413</v>
      </c>
    </row>
    <row r="23" spans="1:7" x14ac:dyDescent="0.2">
      <c r="A23" s="112"/>
      <c r="B23" s="113"/>
      <c r="C23" s="113"/>
      <c r="D23" s="151"/>
      <c r="E23" s="151"/>
      <c r="F23" s="152" t="s">
        <v>414</v>
      </c>
      <c r="G23" s="153" t="s">
        <v>2</v>
      </c>
    </row>
    <row r="24" spans="1:7" ht="15.75" thickBot="1" x14ac:dyDescent="0.25">
      <c r="A24" s="117"/>
      <c r="B24" s="118"/>
      <c r="C24" s="118"/>
      <c r="D24" s="154"/>
      <c r="E24" s="154"/>
      <c r="F24" s="155" t="s">
        <v>416</v>
      </c>
      <c r="G24" s="156"/>
    </row>
    <row r="25" spans="1:7" ht="54" customHeight="1" x14ac:dyDescent="0.2">
      <c r="A25" s="157" t="s">
        <v>327</v>
      </c>
      <c r="B25" s="124" t="s">
        <v>848</v>
      </c>
      <c r="C25" s="123" t="s">
        <v>5</v>
      </c>
      <c r="D25" s="124">
        <v>1</v>
      </c>
      <c r="E25" s="158">
        <v>1</v>
      </c>
      <c r="F25" s="159">
        <v>15000</v>
      </c>
      <c r="G25" s="126">
        <f>IF(B25="",0,D25*E25*F25)</f>
        <v>15000</v>
      </c>
    </row>
    <row r="26" spans="1:7" x14ac:dyDescent="0.2">
      <c r="A26" s="160" t="s">
        <v>318</v>
      </c>
      <c r="B26" s="130"/>
      <c r="C26" s="129" t="s">
        <v>318</v>
      </c>
      <c r="D26" s="130"/>
      <c r="E26" s="161"/>
      <c r="F26" s="162" t="s">
        <v>318</v>
      </c>
      <c r="G26" s="132">
        <f t="shared" ref="G26:G34" si="0">IF(B26="",0,D26*E26*F26)</f>
        <v>0</v>
      </c>
    </row>
    <row r="27" spans="1:7" x14ac:dyDescent="0.2">
      <c r="A27" s="163" t="s">
        <v>318</v>
      </c>
      <c r="B27" s="164"/>
      <c r="C27" s="165" t="s">
        <v>318</v>
      </c>
      <c r="D27" s="164"/>
      <c r="E27" s="166"/>
      <c r="F27" s="167" t="s">
        <v>318</v>
      </c>
      <c r="G27" s="168">
        <f t="shared" si="0"/>
        <v>0</v>
      </c>
    </row>
    <row r="28" spans="1:7" x14ac:dyDescent="0.2">
      <c r="A28" s="163" t="s">
        <v>318</v>
      </c>
      <c r="B28" s="164"/>
      <c r="C28" s="165" t="s">
        <v>318</v>
      </c>
      <c r="D28" s="164"/>
      <c r="E28" s="166"/>
      <c r="F28" s="167" t="s">
        <v>318</v>
      </c>
      <c r="G28" s="168">
        <f t="shared" si="0"/>
        <v>0</v>
      </c>
    </row>
    <row r="29" spans="1:7" x14ac:dyDescent="0.2">
      <c r="A29" s="163" t="s">
        <v>318</v>
      </c>
      <c r="B29" s="164"/>
      <c r="C29" s="165" t="s">
        <v>318</v>
      </c>
      <c r="D29" s="164"/>
      <c r="E29" s="166"/>
      <c r="F29" s="167" t="s">
        <v>318</v>
      </c>
      <c r="G29" s="168">
        <f t="shared" si="0"/>
        <v>0</v>
      </c>
    </row>
    <row r="30" spans="1:7" x14ac:dyDescent="0.2">
      <c r="A30" s="163" t="s">
        <v>318</v>
      </c>
      <c r="B30" s="164"/>
      <c r="C30" s="165" t="s">
        <v>318</v>
      </c>
      <c r="D30" s="164"/>
      <c r="E30" s="166"/>
      <c r="F30" s="167" t="s">
        <v>318</v>
      </c>
      <c r="G30" s="168">
        <f t="shared" si="0"/>
        <v>0</v>
      </c>
    </row>
    <row r="31" spans="1:7" x14ac:dyDescent="0.2">
      <c r="A31" s="163" t="s">
        <v>318</v>
      </c>
      <c r="B31" s="164"/>
      <c r="C31" s="165" t="s">
        <v>318</v>
      </c>
      <c r="D31" s="164"/>
      <c r="E31" s="166"/>
      <c r="F31" s="167" t="s">
        <v>318</v>
      </c>
      <c r="G31" s="168">
        <f t="shared" si="0"/>
        <v>0</v>
      </c>
    </row>
    <row r="32" spans="1:7" x14ac:dyDescent="0.2">
      <c r="A32" s="163" t="s">
        <v>318</v>
      </c>
      <c r="B32" s="164"/>
      <c r="C32" s="165" t="s">
        <v>318</v>
      </c>
      <c r="D32" s="164"/>
      <c r="E32" s="166"/>
      <c r="F32" s="167" t="s">
        <v>318</v>
      </c>
      <c r="G32" s="168">
        <f t="shared" si="0"/>
        <v>0</v>
      </c>
    </row>
    <row r="33" spans="1:7" x14ac:dyDescent="0.2">
      <c r="A33" s="163" t="s">
        <v>318</v>
      </c>
      <c r="B33" s="164"/>
      <c r="C33" s="165" t="s">
        <v>318</v>
      </c>
      <c r="D33" s="164"/>
      <c r="E33" s="166"/>
      <c r="F33" s="167" t="s">
        <v>318</v>
      </c>
      <c r="G33" s="168">
        <f t="shared" si="0"/>
        <v>0</v>
      </c>
    </row>
    <row r="34" spans="1:7" ht="15.75" thickBot="1" x14ac:dyDescent="0.25">
      <c r="A34" s="169" t="s">
        <v>318</v>
      </c>
      <c r="B34" s="135"/>
      <c r="C34" s="170" t="s">
        <v>318</v>
      </c>
      <c r="D34" s="135"/>
      <c r="E34" s="135"/>
      <c r="F34" s="136" t="s">
        <v>318</v>
      </c>
      <c r="G34" s="137">
        <f t="shared" si="0"/>
        <v>0</v>
      </c>
    </row>
    <row r="35" spans="1:7" ht="15.75" thickBot="1" x14ac:dyDescent="0.25">
      <c r="A35" s="103"/>
      <c r="B35" s="100"/>
      <c r="C35" s="100"/>
      <c r="D35" s="138"/>
      <c r="E35" s="138"/>
      <c r="F35" s="139"/>
      <c r="G35" s="140"/>
    </row>
    <row r="36" spans="1:7" ht="16.5" thickBot="1" x14ac:dyDescent="0.25">
      <c r="A36" s="103"/>
      <c r="B36" s="100"/>
      <c r="C36" s="100"/>
      <c r="D36" s="141" t="s">
        <v>424</v>
      </c>
      <c r="E36" s="141"/>
      <c r="F36" s="139"/>
      <c r="G36" s="142">
        <f>SUM(G25:G34)</f>
        <v>15000</v>
      </c>
    </row>
    <row r="37" spans="1:7" ht="15.75" thickBot="1" x14ac:dyDescent="0.25">
      <c r="A37" s="103"/>
      <c r="B37" s="100"/>
      <c r="C37" s="100"/>
      <c r="D37" s="138"/>
      <c r="E37" s="138"/>
      <c r="F37" s="139"/>
      <c r="G37" s="143"/>
    </row>
    <row r="38" spans="1:7" ht="16.5" thickBot="1" x14ac:dyDescent="0.25">
      <c r="A38" s="144" t="s">
        <v>403</v>
      </c>
      <c r="B38" s="95"/>
      <c r="C38" s="95"/>
      <c r="D38" s="145"/>
      <c r="E38" s="145"/>
      <c r="F38" s="146"/>
      <c r="G38" s="147"/>
    </row>
    <row r="39" spans="1:7" x14ac:dyDescent="0.2">
      <c r="A39" s="109"/>
      <c r="B39" s="110"/>
      <c r="C39" s="110" t="s">
        <v>406</v>
      </c>
      <c r="D39" s="110" t="s">
        <v>410</v>
      </c>
      <c r="E39" s="110" t="s">
        <v>411</v>
      </c>
      <c r="F39" s="110" t="s">
        <v>412</v>
      </c>
      <c r="G39" s="150" t="s">
        <v>413</v>
      </c>
    </row>
    <row r="40" spans="1:7" x14ac:dyDescent="0.2">
      <c r="A40" s="112"/>
      <c r="B40" s="113"/>
      <c r="C40" s="113"/>
      <c r="D40" s="151"/>
      <c r="E40" s="151"/>
      <c r="F40" s="113" t="s">
        <v>425</v>
      </c>
      <c r="G40" s="153" t="s">
        <v>2</v>
      </c>
    </row>
    <row r="41" spans="1:7" ht="15.75" thickBot="1" x14ac:dyDescent="0.25">
      <c r="A41" s="117"/>
      <c r="B41" s="118"/>
      <c r="C41" s="118"/>
      <c r="D41" s="154"/>
      <c r="E41" s="154"/>
      <c r="F41" s="115" t="s">
        <v>415</v>
      </c>
      <c r="G41" s="156" t="s">
        <v>416</v>
      </c>
    </row>
    <row r="42" spans="1:7" ht="30" x14ac:dyDescent="0.2">
      <c r="A42" s="171" t="s">
        <v>358</v>
      </c>
      <c r="B42" s="172" t="s">
        <v>361</v>
      </c>
      <c r="C42" s="123" t="s">
        <v>421</v>
      </c>
      <c r="D42" s="124">
        <v>0</v>
      </c>
      <c r="E42" s="124">
        <v>0</v>
      </c>
      <c r="F42" s="125">
        <v>45.11</v>
      </c>
      <c r="G42" s="173">
        <f t="shared" ref="G42:G51" si="1">IF(B42="",0,D42*E42*F42)</f>
        <v>0</v>
      </c>
    </row>
    <row r="43" spans="1:7" x14ac:dyDescent="0.2">
      <c r="A43" s="174" t="s">
        <v>318</v>
      </c>
      <c r="B43" s="175"/>
      <c r="C43" s="176" t="s">
        <v>318</v>
      </c>
      <c r="D43" s="177"/>
      <c r="E43" s="177"/>
      <c r="F43" s="178" t="s">
        <v>318</v>
      </c>
      <c r="G43" s="179">
        <f t="shared" si="1"/>
        <v>0</v>
      </c>
    </row>
    <row r="44" spans="1:7" x14ac:dyDescent="0.2">
      <c r="A44" s="174" t="s">
        <v>318</v>
      </c>
      <c r="B44" s="175"/>
      <c r="C44" s="176" t="s">
        <v>318</v>
      </c>
      <c r="D44" s="177"/>
      <c r="E44" s="177"/>
      <c r="F44" s="178" t="s">
        <v>318</v>
      </c>
      <c r="G44" s="179">
        <f t="shared" si="1"/>
        <v>0</v>
      </c>
    </row>
    <row r="45" spans="1:7" x14ac:dyDescent="0.2">
      <c r="A45" s="174" t="s">
        <v>318</v>
      </c>
      <c r="B45" s="175"/>
      <c r="C45" s="176" t="s">
        <v>318</v>
      </c>
      <c r="D45" s="177"/>
      <c r="E45" s="177"/>
      <c r="F45" s="178" t="s">
        <v>318</v>
      </c>
      <c r="G45" s="179">
        <f t="shared" si="1"/>
        <v>0</v>
      </c>
    </row>
    <row r="46" spans="1:7" x14ac:dyDescent="0.2">
      <c r="A46" s="174" t="s">
        <v>318</v>
      </c>
      <c r="B46" s="175"/>
      <c r="C46" s="176" t="s">
        <v>318</v>
      </c>
      <c r="D46" s="177"/>
      <c r="E46" s="177"/>
      <c r="F46" s="178" t="s">
        <v>318</v>
      </c>
      <c r="G46" s="179">
        <f t="shared" si="1"/>
        <v>0</v>
      </c>
    </row>
    <row r="47" spans="1:7" x14ac:dyDescent="0.2">
      <c r="A47" s="174" t="s">
        <v>318</v>
      </c>
      <c r="B47" s="175"/>
      <c r="C47" s="176" t="s">
        <v>318</v>
      </c>
      <c r="D47" s="177"/>
      <c r="E47" s="177"/>
      <c r="F47" s="178" t="s">
        <v>318</v>
      </c>
      <c r="G47" s="179">
        <f t="shared" si="1"/>
        <v>0</v>
      </c>
    </row>
    <row r="48" spans="1:7" x14ac:dyDescent="0.2">
      <c r="A48" s="174" t="s">
        <v>318</v>
      </c>
      <c r="B48" s="175"/>
      <c r="C48" s="176" t="s">
        <v>318</v>
      </c>
      <c r="D48" s="177"/>
      <c r="E48" s="177"/>
      <c r="F48" s="178" t="s">
        <v>318</v>
      </c>
      <c r="G48" s="179">
        <f t="shared" si="1"/>
        <v>0</v>
      </c>
    </row>
    <row r="49" spans="1:7" x14ac:dyDescent="0.2">
      <c r="A49" s="174" t="s">
        <v>318</v>
      </c>
      <c r="B49" s="175"/>
      <c r="C49" s="176" t="s">
        <v>318</v>
      </c>
      <c r="D49" s="177"/>
      <c r="E49" s="177"/>
      <c r="F49" s="178" t="s">
        <v>318</v>
      </c>
      <c r="G49" s="179">
        <f t="shared" si="1"/>
        <v>0</v>
      </c>
    </row>
    <row r="50" spans="1:7" x14ac:dyDescent="0.2">
      <c r="A50" s="160" t="s">
        <v>318</v>
      </c>
      <c r="B50" s="175"/>
      <c r="C50" s="129" t="s">
        <v>318</v>
      </c>
      <c r="D50" s="130"/>
      <c r="E50" s="130"/>
      <c r="F50" s="131" t="s">
        <v>318</v>
      </c>
      <c r="G50" s="180">
        <f t="shared" si="1"/>
        <v>0</v>
      </c>
    </row>
    <row r="51" spans="1:7" ht="15.75" thickBot="1" x14ac:dyDescent="0.25">
      <c r="A51" s="169" t="s">
        <v>318</v>
      </c>
      <c r="B51" s="181"/>
      <c r="C51" s="170" t="s">
        <v>318</v>
      </c>
      <c r="D51" s="135"/>
      <c r="E51" s="135"/>
      <c r="F51" s="136" t="s">
        <v>318</v>
      </c>
      <c r="G51" s="182">
        <f t="shared" si="1"/>
        <v>0</v>
      </c>
    </row>
    <row r="52" spans="1:7" ht="15.75" thickBot="1" x14ac:dyDescent="0.25">
      <c r="A52" s="103"/>
      <c r="B52" s="100"/>
      <c r="C52" s="100"/>
      <c r="D52" s="100"/>
      <c r="E52" s="100"/>
      <c r="F52" s="100"/>
      <c r="G52" s="183"/>
    </row>
    <row r="53" spans="1:7" ht="16.5" thickBot="1" x14ac:dyDescent="0.25">
      <c r="A53" s="103"/>
      <c r="B53" s="100"/>
      <c r="C53" s="100"/>
      <c r="D53" s="141" t="s">
        <v>426</v>
      </c>
      <c r="E53" s="141"/>
      <c r="F53" s="100"/>
      <c r="G53" s="184">
        <f>SUM(G42:G51)</f>
        <v>0</v>
      </c>
    </row>
    <row r="54" spans="1:7" x14ac:dyDescent="0.2">
      <c r="A54" s="185"/>
      <c r="B54" s="186"/>
      <c r="C54" s="186"/>
      <c r="D54" s="186"/>
      <c r="E54" s="186"/>
      <c r="F54" s="186"/>
      <c r="G54" s="187"/>
    </row>
    <row r="55" spans="1:7" ht="6" customHeight="1" x14ac:dyDescent="0.2">
      <c r="A55" s="188"/>
      <c r="B55" s="189"/>
      <c r="C55" s="189"/>
      <c r="D55" s="189"/>
      <c r="E55" s="189"/>
      <c r="F55" s="189"/>
      <c r="G55" s="190"/>
    </row>
    <row r="56" spans="1:7" x14ac:dyDescent="0.2">
      <c r="A56" s="191">
        <v>1</v>
      </c>
      <c r="B56" s="100" t="s">
        <v>378</v>
      </c>
      <c r="C56" s="192" t="s">
        <v>379</v>
      </c>
      <c r="D56" s="100"/>
      <c r="E56" s="100"/>
      <c r="F56" s="193"/>
      <c r="G56" s="194">
        <f>+G19</f>
        <v>0</v>
      </c>
    </row>
    <row r="57" spans="1:7" x14ac:dyDescent="0.2">
      <c r="A57" s="191">
        <v>2</v>
      </c>
      <c r="B57" s="100" t="s">
        <v>294</v>
      </c>
      <c r="C57" s="192" t="s">
        <v>380</v>
      </c>
      <c r="D57" s="195">
        <f>'COEF PASE'!E8</f>
        <v>0.99</v>
      </c>
      <c r="E57" s="195"/>
      <c r="F57" s="193"/>
      <c r="G57" s="183">
        <f>+D57*G56</f>
        <v>0</v>
      </c>
    </row>
    <row r="58" spans="1:7" ht="6" customHeight="1" thickBot="1" x14ac:dyDescent="0.25">
      <c r="A58" s="103"/>
      <c r="B58" s="100"/>
      <c r="C58" s="192"/>
      <c r="D58" s="192"/>
      <c r="E58" s="192"/>
      <c r="F58" s="196"/>
      <c r="G58" s="197"/>
    </row>
    <row r="59" spans="1:7" ht="16.5" thickTop="1" x14ac:dyDescent="0.2">
      <c r="A59" s="191">
        <v>3</v>
      </c>
      <c r="B59" s="100" t="s">
        <v>381</v>
      </c>
      <c r="C59" s="192"/>
      <c r="D59" s="192"/>
      <c r="E59" s="192"/>
      <c r="F59" s="138"/>
      <c r="G59" s="198">
        <f>SUM(G56:G58)</f>
        <v>0</v>
      </c>
    </row>
    <row r="60" spans="1:7" ht="6" customHeight="1" x14ac:dyDescent="0.2">
      <c r="A60" s="103"/>
      <c r="B60" s="100"/>
      <c r="C60" s="192"/>
      <c r="D60" s="192"/>
      <c r="E60" s="192"/>
      <c r="F60" s="138"/>
      <c r="G60" s="183"/>
    </row>
    <row r="61" spans="1:7" x14ac:dyDescent="0.2">
      <c r="A61" s="191">
        <v>4</v>
      </c>
      <c r="B61" s="100" t="s">
        <v>382</v>
      </c>
      <c r="C61" s="192" t="s">
        <v>383</v>
      </c>
      <c r="D61" s="192"/>
      <c r="E61" s="192"/>
      <c r="F61" s="138"/>
      <c r="G61" s="183">
        <f>+G36</f>
        <v>15000</v>
      </c>
    </row>
    <row r="62" spans="1:7" ht="15.75" thickBot="1" x14ac:dyDescent="0.25">
      <c r="A62" s="191">
        <v>5</v>
      </c>
      <c r="B62" s="100" t="s">
        <v>331</v>
      </c>
      <c r="C62" s="192" t="s">
        <v>384</v>
      </c>
      <c r="D62" s="192"/>
      <c r="E62" s="192"/>
      <c r="F62" s="196"/>
      <c r="G62" s="199">
        <f>+G53</f>
        <v>0</v>
      </c>
    </row>
    <row r="63" spans="1:7" ht="6" customHeight="1" thickTop="1" thickBot="1" x14ac:dyDescent="0.25">
      <c r="A63" s="103"/>
      <c r="B63" s="100"/>
      <c r="C63" s="192"/>
      <c r="D63" s="192"/>
      <c r="E63" s="192"/>
      <c r="F63" s="200"/>
      <c r="G63" s="183"/>
    </row>
    <row r="64" spans="1:7" ht="16.5" thickBot="1" x14ac:dyDescent="0.25">
      <c r="A64" s="201">
        <v>6</v>
      </c>
      <c r="B64" s="202" t="s">
        <v>385</v>
      </c>
      <c r="C64" s="203" t="s">
        <v>386</v>
      </c>
      <c r="D64" s="203"/>
      <c r="E64" s="203"/>
      <c r="F64" s="100"/>
      <c r="G64" s="204">
        <f>+G59+G61+G62</f>
        <v>15000</v>
      </c>
    </row>
    <row r="65" spans="1:7" ht="6" customHeight="1" x14ac:dyDescent="0.2">
      <c r="A65" s="103"/>
      <c r="B65" s="100"/>
      <c r="C65" s="192"/>
      <c r="D65" s="192"/>
      <c r="E65" s="192"/>
      <c r="F65" s="100"/>
      <c r="G65" s="183"/>
    </row>
    <row r="66" spans="1:7" ht="30.75" thickBot="1" x14ac:dyDescent="0.25">
      <c r="A66" s="191">
        <v>7</v>
      </c>
      <c r="B66" s="205" t="s">
        <v>387</v>
      </c>
      <c r="C66" s="192" t="s">
        <v>388</v>
      </c>
      <c r="D66" s="195">
        <f>'COEF PASE'!E16</f>
        <v>6.4740000000000006E-2</v>
      </c>
      <c r="E66" s="195"/>
      <c r="F66" s="100"/>
      <c r="G66" s="183">
        <f>+D66*G64</f>
        <v>971.10000000000014</v>
      </c>
    </row>
    <row r="67" spans="1:7" ht="16.5" thickBot="1" x14ac:dyDescent="0.25">
      <c r="A67" s="201">
        <v>8</v>
      </c>
      <c r="B67" s="202" t="s">
        <v>290</v>
      </c>
      <c r="C67" s="203" t="s">
        <v>389</v>
      </c>
      <c r="D67" s="203"/>
      <c r="E67" s="203"/>
      <c r="F67" s="100"/>
      <c r="G67" s="204">
        <f>+G64+G66</f>
        <v>15971.1</v>
      </c>
    </row>
    <row r="68" spans="1:7" ht="6" customHeight="1" x14ac:dyDescent="0.2">
      <c r="A68" s="191"/>
      <c r="B68" s="100"/>
      <c r="C68" s="192"/>
      <c r="D68" s="192"/>
      <c r="E68" s="192"/>
      <c r="F68" s="100"/>
      <c r="G68" s="183"/>
    </row>
    <row r="69" spans="1:7" ht="16.5" thickBot="1" x14ac:dyDescent="0.25">
      <c r="A69" s="191">
        <v>9</v>
      </c>
      <c r="B69" s="100" t="s">
        <v>390</v>
      </c>
      <c r="C69" s="192" t="s">
        <v>391</v>
      </c>
      <c r="D69" s="195">
        <f>'COEF PASE'!E19</f>
        <v>0.01</v>
      </c>
      <c r="E69" s="195"/>
      <c r="F69" s="100"/>
      <c r="G69" s="206">
        <f>+D69*G67</f>
        <v>159.71100000000001</v>
      </c>
    </row>
    <row r="70" spans="1:7" ht="16.5" thickBot="1" x14ac:dyDescent="0.25">
      <c r="A70" s="201">
        <v>10</v>
      </c>
      <c r="B70" s="202" t="s">
        <v>290</v>
      </c>
      <c r="C70" s="203" t="s">
        <v>392</v>
      </c>
      <c r="D70" s="203"/>
      <c r="E70" s="203"/>
      <c r="F70" s="100"/>
      <c r="G70" s="204">
        <f>+G67+G69</f>
        <v>16130.811</v>
      </c>
    </row>
    <row r="71" spans="1:7" ht="6" customHeight="1" x14ac:dyDescent="0.2">
      <c r="A71" s="191"/>
      <c r="B71" s="100"/>
      <c r="C71" s="192"/>
      <c r="D71" s="192"/>
      <c r="E71" s="192"/>
      <c r="F71" s="100"/>
      <c r="G71" s="183"/>
    </row>
    <row r="72" spans="1:7" x14ac:dyDescent="0.2">
      <c r="A72" s="191">
        <v>11</v>
      </c>
      <c r="B72" s="100" t="s">
        <v>393</v>
      </c>
      <c r="C72" s="192" t="s">
        <v>394</v>
      </c>
      <c r="D72" s="195">
        <f>'COEF PASE'!E22</f>
        <v>0.03</v>
      </c>
      <c r="E72" s="195"/>
      <c r="F72" s="100"/>
      <c r="G72" s="183">
        <f>+D72*G70</f>
        <v>483.92433</v>
      </c>
    </row>
    <row r="73" spans="1:7" ht="6" customHeight="1" thickBot="1" x14ac:dyDescent="0.25">
      <c r="A73" s="191"/>
      <c r="B73" s="100"/>
      <c r="C73" s="100"/>
      <c r="D73" s="100"/>
      <c r="E73" s="100"/>
      <c r="F73" s="100"/>
      <c r="G73" s="183"/>
    </row>
    <row r="74" spans="1:7" ht="16.5" thickBot="1" x14ac:dyDescent="0.25">
      <c r="A74" s="201">
        <v>12</v>
      </c>
      <c r="B74" s="202" t="s">
        <v>395</v>
      </c>
      <c r="C74" s="203" t="s">
        <v>396</v>
      </c>
      <c r="D74" s="203"/>
      <c r="E74" s="203"/>
      <c r="F74" s="100"/>
      <c r="G74" s="204">
        <f>+G70+G72</f>
        <v>16614.73533</v>
      </c>
    </row>
    <row r="75" spans="1:7" ht="6" customHeight="1" thickBot="1" x14ac:dyDescent="0.25">
      <c r="A75" s="103"/>
      <c r="B75" s="100"/>
      <c r="C75" s="192"/>
      <c r="D75" s="195"/>
      <c r="E75" s="192"/>
      <c r="F75" s="100"/>
      <c r="G75" s="183"/>
    </row>
    <row r="76" spans="1:7" ht="16.5" thickBot="1" x14ac:dyDescent="0.25">
      <c r="A76" s="201">
        <v>13</v>
      </c>
      <c r="B76" s="195" t="str">
        <f>'COEF PASE'!C26</f>
        <v>IVA (21%) + IIBB Y OTROS (5%)                   (+)</v>
      </c>
      <c r="C76" s="195" t="str">
        <f>'COEF PASE'!D26</f>
        <v>Z % x ( 12 ) =</v>
      </c>
      <c r="D76" s="195">
        <f>'COEF PASE'!E26</f>
        <v>0.26</v>
      </c>
      <c r="E76" s="203"/>
      <c r="F76" s="100"/>
      <c r="G76" s="204">
        <f>+D76*G74</f>
        <v>4319.8311857999997</v>
      </c>
    </row>
    <row r="77" spans="1:7" ht="6" customHeight="1" thickBot="1" x14ac:dyDescent="0.25">
      <c r="A77" s="191"/>
      <c r="B77" s="100"/>
      <c r="C77" s="100"/>
      <c r="D77" s="195"/>
      <c r="E77" s="195"/>
      <c r="F77" s="207"/>
      <c r="G77" s="199"/>
    </row>
    <row r="78" spans="1:7" ht="6.75" customHeight="1" thickTop="1" thickBot="1" x14ac:dyDescent="0.25">
      <c r="A78" s="191"/>
      <c r="B78" s="100"/>
      <c r="C78" s="100"/>
      <c r="D78" s="192"/>
      <c r="E78" s="192"/>
      <c r="F78" s="100"/>
      <c r="G78" s="183"/>
    </row>
    <row r="79" spans="1:7" ht="16.5" thickBot="1" x14ac:dyDescent="0.25">
      <c r="A79" s="208">
        <v>14</v>
      </c>
      <c r="B79" s="209" t="s">
        <v>398</v>
      </c>
      <c r="C79" s="210"/>
      <c r="D79" s="211" t="s">
        <v>399</v>
      </c>
      <c r="E79" s="211"/>
      <c r="F79" s="210"/>
      <c r="G79" s="212">
        <f>+ROUND(G74+G76,2)</f>
        <v>20934.57</v>
      </c>
    </row>
    <row r="80" spans="1:7" ht="16.5" thickBot="1" x14ac:dyDescent="0.25">
      <c r="A80" s="213" t="s">
        <v>400</v>
      </c>
      <c r="B80" s="214" t="s">
        <v>401</v>
      </c>
      <c r="C80" s="106"/>
      <c r="D80" s="215"/>
      <c r="E80" s="215"/>
      <c r="F80" s="106"/>
      <c r="G80" s="216"/>
    </row>
  </sheetData>
  <dataValidations count="1">
    <dataValidation type="list" allowBlank="1" showInputMessage="1" showErrorMessage="1" sqref="B51">
      <formula1>#REF!</formula1>
    </dataValidation>
  </dataValidations>
  <printOptions horizontalCentered="1" verticalCentered="1"/>
  <pageMargins left="0.19685039370078741" right="0.19685039370078741" top="0.19685039370078741" bottom="0.19685039370078741" header="0.19685039370078741" footer="0.19685039370078741"/>
  <pageSetup paperSize="9" scale="6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Equipos!$C$14:$C$35</xm:f>
          </x14:formula1>
          <xm:sqref>B43:B50</xm:sqref>
        </x14:dataValidation>
        <x14:dataValidation type="list" allowBlank="1" showInputMessage="1" showErrorMessage="1">
          <x14:formula1>
            <xm:f>Equipos!$C$14:$C$34</xm:f>
          </x14:formula1>
          <xm:sqref>B42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0">
    <tabColor rgb="FFC00000"/>
  </sheetPr>
  <dimension ref="A1:S80"/>
  <sheetViews>
    <sheetView view="pageBreakPreview" topLeftCell="A55" zoomScale="70" zoomScaleNormal="100" zoomScaleSheetLayoutView="70" workbookViewId="0">
      <selection activeCell="B25" sqref="B25:E25"/>
    </sheetView>
  </sheetViews>
  <sheetFormatPr baseColWidth="10" defaultColWidth="11.42578125" defaultRowHeight="15" x14ac:dyDescent="0.2"/>
  <cols>
    <col min="1" max="1" width="20.85546875" style="88" customWidth="1" collapsed="1"/>
    <col min="2" max="2" width="40.5703125" style="88" customWidth="1"/>
    <col min="3" max="3" width="14.7109375" style="88" bestFit="1" customWidth="1"/>
    <col min="4" max="5" width="15.85546875" style="88" customWidth="1"/>
    <col min="6" max="6" width="17.5703125" style="88" customWidth="1"/>
    <col min="7" max="7" width="25.42578125" style="88" customWidth="1"/>
    <col min="8" max="16384" width="11.42578125" style="88"/>
  </cols>
  <sheetData>
    <row r="1" spans="1:19" x14ac:dyDescent="0.2">
      <c r="A1" s="30"/>
      <c r="B1" s="30"/>
      <c r="C1" s="30"/>
      <c r="D1" s="30"/>
      <c r="E1" s="30"/>
      <c r="F1" s="30"/>
      <c r="G1" s="30"/>
    </row>
    <row r="2" spans="1:19" ht="15.75" x14ac:dyDescent="0.2">
      <c r="A2" s="89"/>
      <c r="B2" s="90"/>
      <c r="C2" s="89"/>
      <c r="D2" s="89"/>
      <c r="E2" s="89"/>
      <c r="F2" s="91"/>
      <c r="G2" s="92" t="e">
        <f>#REF!</f>
        <v>#REF!</v>
      </c>
    </row>
    <row r="3" spans="1:19" ht="15.75" thickBot="1" x14ac:dyDescent="0.25">
      <c r="A3" s="30"/>
      <c r="B3" s="30"/>
      <c r="C3" s="30"/>
      <c r="D3" s="30"/>
      <c r="E3" s="30"/>
      <c r="F3" s="30"/>
      <c r="G3" s="32"/>
    </row>
    <row r="4" spans="1:19" ht="15.75" x14ac:dyDescent="0.2">
      <c r="A4" s="93" t="s">
        <v>405</v>
      </c>
      <c r="B4" s="94" t="s">
        <v>846</v>
      </c>
      <c r="C4" s="95"/>
      <c r="D4" s="95"/>
      <c r="E4" s="95"/>
      <c r="F4" s="96"/>
      <c r="G4" s="97" t="s">
        <v>406</v>
      </c>
    </row>
    <row r="5" spans="1:19" ht="15.75" x14ac:dyDescent="0.2">
      <c r="A5" s="98" t="s">
        <v>407</v>
      </c>
      <c r="B5" s="99" t="s">
        <v>181</v>
      </c>
      <c r="C5" s="100"/>
      <c r="D5" s="100"/>
      <c r="E5" s="100"/>
      <c r="F5" s="101"/>
      <c r="G5" s="102">
        <v>0</v>
      </c>
    </row>
    <row r="6" spans="1:19" ht="9" customHeight="1" x14ac:dyDescent="0.2">
      <c r="A6" s="103"/>
      <c r="B6" s="100"/>
      <c r="C6" s="100"/>
      <c r="D6" s="100"/>
      <c r="E6" s="100"/>
      <c r="F6" s="101"/>
      <c r="G6" s="102"/>
    </row>
    <row r="7" spans="1:19" ht="16.5" thickBot="1" x14ac:dyDescent="0.25">
      <c r="A7" s="104" t="s">
        <v>408</v>
      </c>
      <c r="B7" s="105" t="s">
        <v>647</v>
      </c>
      <c r="C7" s="106"/>
      <c r="D7" s="106"/>
      <c r="E7" s="106"/>
      <c r="F7" s="107"/>
      <c r="G7" s="108">
        <v>6</v>
      </c>
    </row>
    <row r="8" spans="1:19" ht="16.5" thickBot="1" x14ac:dyDescent="0.25">
      <c r="A8" s="98" t="s">
        <v>402</v>
      </c>
      <c r="B8" s="100"/>
      <c r="C8" s="100"/>
      <c r="D8" s="100"/>
      <c r="E8" s="100"/>
      <c r="F8" s="100"/>
      <c r="G8" s="102"/>
    </row>
    <row r="9" spans="1:19" x14ac:dyDescent="0.2">
      <c r="A9" s="109" t="s">
        <v>409</v>
      </c>
      <c r="B9" s="110" t="s">
        <v>306</v>
      </c>
      <c r="C9" s="110" t="s">
        <v>406</v>
      </c>
      <c r="D9" s="110" t="s">
        <v>410</v>
      </c>
      <c r="E9" s="110" t="s">
        <v>411</v>
      </c>
      <c r="F9" s="110" t="s">
        <v>412</v>
      </c>
      <c r="G9" s="111" t="s">
        <v>413</v>
      </c>
    </row>
    <row r="10" spans="1:19" x14ac:dyDescent="0.2">
      <c r="A10" s="112"/>
      <c r="B10" s="113"/>
      <c r="C10" s="113"/>
      <c r="D10" s="113"/>
      <c r="E10" s="113"/>
      <c r="F10" s="113" t="s">
        <v>414</v>
      </c>
      <c r="G10" s="114" t="s">
        <v>2</v>
      </c>
    </row>
    <row r="11" spans="1:19" x14ac:dyDescent="0.2">
      <c r="A11" s="112"/>
      <c r="B11" s="113"/>
      <c r="C11" s="113"/>
      <c r="D11" s="115"/>
      <c r="E11" s="115"/>
      <c r="F11" s="115" t="s">
        <v>415</v>
      </c>
      <c r="G11" s="116" t="s">
        <v>416</v>
      </c>
    </row>
    <row r="12" spans="1:19" ht="15.75" thickBot="1" x14ac:dyDescent="0.25">
      <c r="A12" s="117"/>
      <c r="B12" s="118"/>
      <c r="C12" s="118"/>
      <c r="D12" s="119" t="s">
        <v>417</v>
      </c>
      <c r="E12" s="119" t="s">
        <v>418</v>
      </c>
      <c r="F12" s="119" t="s">
        <v>419</v>
      </c>
      <c r="G12" s="120" t="s">
        <v>420</v>
      </c>
      <c r="S12" s="88">
        <v>1</v>
      </c>
    </row>
    <row r="13" spans="1:19" ht="30" x14ac:dyDescent="0.2">
      <c r="A13" s="121" t="s">
        <v>298</v>
      </c>
      <c r="B13" s="122" t="s">
        <v>299</v>
      </c>
      <c r="C13" s="123" t="s">
        <v>421</v>
      </c>
      <c r="D13" s="124"/>
      <c r="E13" s="124">
        <v>0</v>
      </c>
      <c r="F13" s="125">
        <v>172.24</v>
      </c>
      <c r="G13" s="126">
        <f>F13*E13*D13</f>
        <v>0</v>
      </c>
    </row>
    <row r="14" spans="1:19" ht="30" x14ac:dyDescent="0.2">
      <c r="A14" s="127" t="s">
        <v>298</v>
      </c>
      <c r="B14" s="128" t="s">
        <v>300</v>
      </c>
      <c r="C14" s="129" t="s">
        <v>421</v>
      </c>
      <c r="D14" s="130"/>
      <c r="E14" s="130">
        <v>0</v>
      </c>
      <c r="F14" s="131">
        <v>142.49</v>
      </c>
      <c r="G14" s="132">
        <f>F14*E14*D14</f>
        <v>0</v>
      </c>
    </row>
    <row r="15" spans="1:19" ht="30" x14ac:dyDescent="0.2">
      <c r="A15" s="127" t="s">
        <v>298</v>
      </c>
      <c r="B15" s="128" t="s">
        <v>301</v>
      </c>
      <c r="C15" s="129" t="s">
        <v>421</v>
      </c>
      <c r="D15" s="130"/>
      <c r="E15" s="130">
        <v>0</v>
      </c>
      <c r="F15" s="131">
        <v>131.38</v>
      </c>
      <c r="G15" s="132">
        <f>F15*E15*D15</f>
        <v>0</v>
      </c>
    </row>
    <row r="16" spans="1:19" ht="30" x14ac:dyDescent="0.2">
      <c r="A16" s="127" t="s">
        <v>298</v>
      </c>
      <c r="B16" s="128" t="s">
        <v>302</v>
      </c>
      <c r="C16" s="129" t="s">
        <v>421</v>
      </c>
      <c r="D16" s="130"/>
      <c r="E16" s="130">
        <v>0</v>
      </c>
      <c r="F16" s="131">
        <v>120.62</v>
      </c>
      <c r="G16" s="132">
        <f>F16*E16*D16</f>
        <v>0</v>
      </c>
      <c r="S16" s="88">
        <v>1</v>
      </c>
    </row>
    <row r="17" spans="1:7" ht="30.75" thickBot="1" x14ac:dyDescent="0.25">
      <c r="A17" s="133" t="s">
        <v>298</v>
      </c>
      <c r="B17" s="134" t="s">
        <v>303</v>
      </c>
      <c r="C17" s="118" t="s">
        <v>421</v>
      </c>
      <c r="D17" s="135"/>
      <c r="E17" s="135">
        <v>0</v>
      </c>
      <c r="F17" s="136">
        <v>91.181791666666669</v>
      </c>
      <c r="G17" s="137">
        <f>F17*E17*D17</f>
        <v>0</v>
      </c>
    </row>
    <row r="18" spans="1:7" ht="15.75" thickBot="1" x14ac:dyDescent="0.25">
      <c r="A18" s="103"/>
      <c r="B18" s="100"/>
      <c r="C18" s="100"/>
      <c r="D18" s="138"/>
      <c r="E18" s="138"/>
      <c r="F18" s="139"/>
      <c r="G18" s="140"/>
    </row>
    <row r="19" spans="1:7" ht="16.5" thickBot="1" x14ac:dyDescent="0.25">
      <c r="A19" s="103"/>
      <c r="B19" s="100"/>
      <c r="C19" s="100"/>
      <c r="D19" s="141" t="s">
        <v>422</v>
      </c>
      <c r="E19" s="141"/>
      <c r="F19" s="139"/>
      <c r="G19" s="142">
        <f>SUM(G13:G17)</f>
        <v>0</v>
      </c>
    </row>
    <row r="20" spans="1:7" ht="15.75" thickBot="1" x14ac:dyDescent="0.25">
      <c r="A20" s="103"/>
      <c r="B20" s="100"/>
      <c r="C20" s="100"/>
      <c r="D20" s="138"/>
      <c r="E20" s="138"/>
      <c r="F20" s="139"/>
      <c r="G20" s="143"/>
    </row>
    <row r="21" spans="1:7" ht="16.5" thickBot="1" x14ac:dyDescent="0.25">
      <c r="A21" s="144" t="s">
        <v>404</v>
      </c>
      <c r="B21" s="95"/>
      <c r="C21" s="95"/>
      <c r="D21" s="145"/>
      <c r="E21" s="145"/>
      <c r="F21" s="146"/>
      <c r="G21" s="147"/>
    </row>
    <row r="22" spans="1:7" x14ac:dyDescent="0.2">
      <c r="A22" s="109" t="s">
        <v>409</v>
      </c>
      <c r="B22" s="110" t="s">
        <v>306</v>
      </c>
      <c r="C22" s="110" t="s">
        <v>406</v>
      </c>
      <c r="D22" s="148" t="s">
        <v>423</v>
      </c>
      <c r="E22" s="148" t="s">
        <v>423</v>
      </c>
      <c r="F22" s="149" t="s">
        <v>412</v>
      </c>
      <c r="G22" s="150" t="s">
        <v>413</v>
      </c>
    </row>
    <row r="23" spans="1:7" x14ac:dyDescent="0.2">
      <c r="A23" s="112"/>
      <c r="B23" s="113"/>
      <c r="C23" s="113"/>
      <c r="D23" s="151"/>
      <c r="E23" s="151"/>
      <c r="F23" s="152" t="s">
        <v>414</v>
      </c>
      <c r="G23" s="153" t="s">
        <v>2</v>
      </c>
    </row>
    <row r="24" spans="1:7" ht="15.75" thickBot="1" x14ac:dyDescent="0.25">
      <c r="A24" s="117"/>
      <c r="B24" s="118"/>
      <c r="C24" s="118"/>
      <c r="D24" s="154"/>
      <c r="E24" s="154"/>
      <c r="F24" s="155" t="s">
        <v>416</v>
      </c>
      <c r="G24" s="156"/>
    </row>
    <row r="25" spans="1:7" ht="54" customHeight="1" x14ac:dyDescent="0.2">
      <c r="A25" s="157" t="s">
        <v>327</v>
      </c>
      <c r="B25" s="124" t="s">
        <v>181</v>
      </c>
      <c r="C25" s="123">
        <v>0</v>
      </c>
      <c r="D25" s="124">
        <v>1</v>
      </c>
      <c r="E25" s="158">
        <v>1</v>
      </c>
      <c r="F25" s="159">
        <v>14000</v>
      </c>
      <c r="G25" s="126">
        <f>IF(B25="",0,D25*E25*F25)</f>
        <v>14000</v>
      </c>
    </row>
    <row r="26" spans="1:7" x14ac:dyDescent="0.2">
      <c r="A26" s="160" t="s">
        <v>318</v>
      </c>
      <c r="B26" s="130"/>
      <c r="C26" s="129" t="s">
        <v>318</v>
      </c>
      <c r="D26" s="130"/>
      <c r="E26" s="161"/>
      <c r="F26" s="162" t="s">
        <v>318</v>
      </c>
      <c r="G26" s="132">
        <f t="shared" ref="G26:G34" si="0">IF(B26="",0,D26*E26*F26)</f>
        <v>0</v>
      </c>
    </row>
    <row r="27" spans="1:7" x14ac:dyDescent="0.2">
      <c r="A27" s="163" t="s">
        <v>318</v>
      </c>
      <c r="B27" s="164"/>
      <c r="C27" s="165" t="s">
        <v>318</v>
      </c>
      <c r="D27" s="164"/>
      <c r="E27" s="166"/>
      <c r="F27" s="167" t="s">
        <v>318</v>
      </c>
      <c r="G27" s="168">
        <f t="shared" si="0"/>
        <v>0</v>
      </c>
    </row>
    <row r="28" spans="1:7" x14ac:dyDescent="0.2">
      <c r="A28" s="163" t="s">
        <v>318</v>
      </c>
      <c r="B28" s="164"/>
      <c r="C28" s="165" t="s">
        <v>318</v>
      </c>
      <c r="D28" s="164"/>
      <c r="E28" s="166"/>
      <c r="F28" s="167" t="s">
        <v>318</v>
      </c>
      <c r="G28" s="168">
        <f t="shared" si="0"/>
        <v>0</v>
      </c>
    </row>
    <row r="29" spans="1:7" x14ac:dyDescent="0.2">
      <c r="A29" s="163" t="s">
        <v>318</v>
      </c>
      <c r="B29" s="164"/>
      <c r="C29" s="165" t="s">
        <v>318</v>
      </c>
      <c r="D29" s="164"/>
      <c r="E29" s="166"/>
      <c r="F29" s="167" t="s">
        <v>318</v>
      </c>
      <c r="G29" s="168">
        <f t="shared" si="0"/>
        <v>0</v>
      </c>
    </row>
    <row r="30" spans="1:7" x14ac:dyDescent="0.2">
      <c r="A30" s="163" t="s">
        <v>318</v>
      </c>
      <c r="B30" s="164"/>
      <c r="C30" s="165" t="s">
        <v>318</v>
      </c>
      <c r="D30" s="164"/>
      <c r="E30" s="166"/>
      <c r="F30" s="167" t="s">
        <v>318</v>
      </c>
      <c r="G30" s="168">
        <f t="shared" si="0"/>
        <v>0</v>
      </c>
    </row>
    <row r="31" spans="1:7" x14ac:dyDescent="0.2">
      <c r="A31" s="163" t="s">
        <v>318</v>
      </c>
      <c r="B31" s="164"/>
      <c r="C31" s="165" t="s">
        <v>318</v>
      </c>
      <c r="D31" s="164"/>
      <c r="E31" s="166"/>
      <c r="F31" s="167" t="s">
        <v>318</v>
      </c>
      <c r="G31" s="168">
        <f t="shared" si="0"/>
        <v>0</v>
      </c>
    </row>
    <row r="32" spans="1:7" x14ac:dyDescent="0.2">
      <c r="A32" s="163" t="s">
        <v>318</v>
      </c>
      <c r="B32" s="164"/>
      <c r="C32" s="165" t="s">
        <v>318</v>
      </c>
      <c r="D32" s="164"/>
      <c r="E32" s="166"/>
      <c r="F32" s="167" t="s">
        <v>318</v>
      </c>
      <c r="G32" s="168">
        <f t="shared" si="0"/>
        <v>0</v>
      </c>
    </row>
    <row r="33" spans="1:7" x14ac:dyDescent="0.2">
      <c r="A33" s="163" t="s">
        <v>318</v>
      </c>
      <c r="B33" s="164"/>
      <c r="C33" s="165" t="s">
        <v>318</v>
      </c>
      <c r="D33" s="164"/>
      <c r="E33" s="166"/>
      <c r="F33" s="167" t="s">
        <v>318</v>
      </c>
      <c r="G33" s="168">
        <f t="shared" si="0"/>
        <v>0</v>
      </c>
    </row>
    <row r="34" spans="1:7" ht="15.75" thickBot="1" x14ac:dyDescent="0.25">
      <c r="A34" s="169" t="s">
        <v>318</v>
      </c>
      <c r="B34" s="135"/>
      <c r="C34" s="170" t="s">
        <v>318</v>
      </c>
      <c r="D34" s="135"/>
      <c r="E34" s="135"/>
      <c r="F34" s="136" t="s">
        <v>318</v>
      </c>
      <c r="G34" s="137">
        <f t="shared" si="0"/>
        <v>0</v>
      </c>
    </row>
    <row r="35" spans="1:7" ht="15.75" thickBot="1" x14ac:dyDescent="0.25">
      <c r="A35" s="103"/>
      <c r="B35" s="100"/>
      <c r="C35" s="100"/>
      <c r="D35" s="138"/>
      <c r="E35" s="138"/>
      <c r="F35" s="139"/>
      <c r="G35" s="140"/>
    </row>
    <row r="36" spans="1:7" ht="16.5" thickBot="1" x14ac:dyDescent="0.25">
      <c r="A36" s="103"/>
      <c r="B36" s="100"/>
      <c r="C36" s="100"/>
      <c r="D36" s="141" t="s">
        <v>424</v>
      </c>
      <c r="E36" s="141"/>
      <c r="F36" s="139"/>
      <c r="G36" s="142">
        <f>SUM(G25:G34)</f>
        <v>14000</v>
      </c>
    </row>
    <row r="37" spans="1:7" ht="15.75" thickBot="1" x14ac:dyDescent="0.25">
      <c r="A37" s="103"/>
      <c r="B37" s="100"/>
      <c r="C37" s="100"/>
      <c r="D37" s="138"/>
      <c r="E37" s="138"/>
      <c r="F37" s="139"/>
      <c r="G37" s="143"/>
    </row>
    <row r="38" spans="1:7" ht="16.5" thickBot="1" x14ac:dyDescent="0.25">
      <c r="A38" s="144" t="s">
        <v>403</v>
      </c>
      <c r="B38" s="95"/>
      <c r="C38" s="95"/>
      <c r="D38" s="145"/>
      <c r="E38" s="145"/>
      <c r="F38" s="146"/>
      <c r="G38" s="147"/>
    </row>
    <row r="39" spans="1:7" x14ac:dyDescent="0.2">
      <c r="A39" s="109"/>
      <c r="B39" s="110"/>
      <c r="C39" s="110" t="s">
        <v>406</v>
      </c>
      <c r="D39" s="110" t="s">
        <v>410</v>
      </c>
      <c r="E39" s="110" t="s">
        <v>411</v>
      </c>
      <c r="F39" s="110" t="s">
        <v>412</v>
      </c>
      <c r="G39" s="150" t="s">
        <v>413</v>
      </c>
    </row>
    <row r="40" spans="1:7" x14ac:dyDescent="0.2">
      <c r="A40" s="112"/>
      <c r="B40" s="113"/>
      <c r="C40" s="113"/>
      <c r="D40" s="151"/>
      <c r="E40" s="151"/>
      <c r="F40" s="113" t="s">
        <v>425</v>
      </c>
      <c r="G40" s="153" t="s">
        <v>2</v>
      </c>
    </row>
    <row r="41" spans="1:7" ht="15.75" thickBot="1" x14ac:dyDescent="0.25">
      <c r="A41" s="117"/>
      <c r="B41" s="118"/>
      <c r="C41" s="118"/>
      <c r="D41" s="154"/>
      <c r="E41" s="154"/>
      <c r="F41" s="115" t="s">
        <v>415</v>
      </c>
      <c r="G41" s="156" t="s">
        <v>416</v>
      </c>
    </row>
    <row r="42" spans="1:7" ht="30" x14ac:dyDescent="0.2">
      <c r="A42" s="171" t="s">
        <v>358</v>
      </c>
      <c r="B42" s="172" t="s">
        <v>361</v>
      </c>
      <c r="C42" s="123" t="s">
        <v>421</v>
      </c>
      <c r="D42" s="124">
        <v>0</v>
      </c>
      <c r="E42" s="124">
        <v>0</v>
      </c>
      <c r="F42" s="125">
        <v>45.11</v>
      </c>
      <c r="G42" s="173">
        <f t="shared" ref="G42:G51" si="1">IF(B42="",0,D42*E42*F42)</f>
        <v>0</v>
      </c>
    </row>
    <row r="43" spans="1:7" x14ac:dyDescent="0.2">
      <c r="A43" s="174" t="s">
        <v>318</v>
      </c>
      <c r="B43" s="175"/>
      <c r="C43" s="176" t="s">
        <v>318</v>
      </c>
      <c r="D43" s="177"/>
      <c r="E43" s="177"/>
      <c r="F43" s="178" t="s">
        <v>318</v>
      </c>
      <c r="G43" s="179">
        <f t="shared" si="1"/>
        <v>0</v>
      </c>
    </row>
    <row r="44" spans="1:7" x14ac:dyDescent="0.2">
      <c r="A44" s="174" t="s">
        <v>318</v>
      </c>
      <c r="B44" s="175"/>
      <c r="C44" s="176" t="s">
        <v>318</v>
      </c>
      <c r="D44" s="177"/>
      <c r="E44" s="177"/>
      <c r="F44" s="178" t="s">
        <v>318</v>
      </c>
      <c r="G44" s="179">
        <f t="shared" si="1"/>
        <v>0</v>
      </c>
    </row>
    <row r="45" spans="1:7" x14ac:dyDescent="0.2">
      <c r="A45" s="174" t="s">
        <v>318</v>
      </c>
      <c r="B45" s="175"/>
      <c r="C45" s="176" t="s">
        <v>318</v>
      </c>
      <c r="D45" s="177"/>
      <c r="E45" s="177"/>
      <c r="F45" s="178" t="s">
        <v>318</v>
      </c>
      <c r="G45" s="179">
        <f t="shared" si="1"/>
        <v>0</v>
      </c>
    </row>
    <row r="46" spans="1:7" x14ac:dyDescent="0.2">
      <c r="A46" s="174" t="s">
        <v>318</v>
      </c>
      <c r="B46" s="175"/>
      <c r="C46" s="176" t="s">
        <v>318</v>
      </c>
      <c r="D46" s="177"/>
      <c r="E46" s="177"/>
      <c r="F46" s="178" t="s">
        <v>318</v>
      </c>
      <c r="G46" s="179">
        <f t="shared" si="1"/>
        <v>0</v>
      </c>
    </row>
    <row r="47" spans="1:7" x14ac:dyDescent="0.2">
      <c r="A47" s="174" t="s">
        <v>318</v>
      </c>
      <c r="B47" s="175"/>
      <c r="C47" s="176" t="s">
        <v>318</v>
      </c>
      <c r="D47" s="177"/>
      <c r="E47" s="177"/>
      <c r="F47" s="178" t="s">
        <v>318</v>
      </c>
      <c r="G47" s="179">
        <f t="shared" si="1"/>
        <v>0</v>
      </c>
    </row>
    <row r="48" spans="1:7" x14ac:dyDescent="0.2">
      <c r="A48" s="174" t="s">
        <v>318</v>
      </c>
      <c r="B48" s="175"/>
      <c r="C48" s="176" t="s">
        <v>318</v>
      </c>
      <c r="D48" s="177"/>
      <c r="E48" s="177"/>
      <c r="F48" s="178" t="s">
        <v>318</v>
      </c>
      <c r="G48" s="179">
        <f t="shared" si="1"/>
        <v>0</v>
      </c>
    </row>
    <row r="49" spans="1:7" x14ac:dyDescent="0.2">
      <c r="A49" s="174" t="s">
        <v>318</v>
      </c>
      <c r="B49" s="175"/>
      <c r="C49" s="176" t="s">
        <v>318</v>
      </c>
      <c r="D49" s="177"/>
      <c r="E49" s="177"/>
      <c r="F49" s="178" t="s">
        <v>318</v>
      </c>
      <c r="G49" s="179">
        <f t="shared" si="1"/>
        <v>0</v>
      </c>
    </row>
    <row r="50" spans="1:7" x14ac:dyDescent="0.2">
      <c r="A50" s="160" t="s">
        <v>318</v>
      </c>
      <c r="B50" s="175"/>
      <c r="C50" s="129" t="s">
        <v>318</v>
      </c>
      <c r="D50" s="130"/>
      <c r="E50" s="130"/>
      <c r="F50" s="131" t="s">
        <v>318</v>
      </c>
      <c r="G50" s="180">
        <f t="shared" si="1"/>
        <v>0</v>
      </c>
    </row>
    <row r="51" spans="1:7" ht="15.75" thickBot="1" x14ac:dyDescent="0.25">
      <c r="A51" s="169" t="s">
        <v>318</v>
      </c>
      <c r="B51" s="181"/>
      <c r="C51" s="170" t="s">
        <v>318</v>
      </c>
      <c r="D51" s="135"/>
      <c r="E51" s="135"/>
      <c r="F51" s="136" t="s">
        <v>318</v>
      </c>
      <c r="G51" s="182">
        <f t="shared" si="1"/>
        <v>0</v>
      </c>
    </row>
    <row r="52" spans="1:7" ht="15.75" thickBot="1" x14ac:dyDescent="0.25">
      <c r="A52" s="103"/>
      <c r="B52" s="100"/>
      <c r="C52" s="100"/>
      <c r="D52" s="100"/>
      <c r="E52" s="100"/>
      <c r="F52" s="100"/>
      <c r="G52" s="183"/>
    </row>
    <row r="53" spans="1:7" ht="16.5" thickBot="1" x14ac:dyDescent="0.25">
      <c r="A53" s="103"/>
      <c r="B53" s="100"/>
      <c r="C53" s="100"/>
      <c r="D53" s="141" t="s">
        <v>426</v>
      </c>
      <c r="E53" s="141"/>
      <c r="F53" s="100"/>
      <c r="G53" s="184">
        <f>SUM(G42:G51)</f>
        <v>0</v>
      </c>
    </row>
    <row r="54" spans="1:7" x14ac:dyDescent="0.2">
      <c r="A54" s="185"/>
      <c r="B54" s="186"/>
      <c r="C54" s="186"/>
      <c r="D54" s="186"/>
      <c r="E54" s="186"/>
      <c r="F54" s="186"/>
      <c r="G54" s="187"/>
    </row>
    <row r="55" spans="1:7" ht="6" customHeight="1" x14ac:dyDescent="0.2">
      <c r="A55" s="188"/>
      <c r="B55" s="189"/>
      <c r="C55" s="189"/>
      <c r="D55" s="189"/>
      <c r="E55" s="189"/>
      <c r="F55" s="189"/>
      <c r="G55" s="190"/>
    </row>
    <row r="56" spans="1:7" x14ac:dyDescent="0.2">
      <c r="A56" s="191">
        <v>1</v>
      </c>
      <c r="B56" s="100" t="s">
        <v>378</v>
      </c>
      <c r="C56" s="192" t="s">
        <v>379</v>
      </c>
      <c r="D56" s="100"/>
      <c r="E56" s="100"/>
      <c r="F56" s="193"/>
      <c r="G56" s="194">
        <f>+G19</f>
        <v>0</v>
      </c>
    </row>
    <row r="57" spans="1:7" x14ac:dyDescent="0.2">
      <c r="A57" s="191">
        <v>2</v>
      </c>
      <c r="B57" s="100" t="s">
        <v>294</v>
      </c>
      <c r="C57" s="192" t="s">
        <v>380</v>
      </c>
      <c r="D57" s="195">
        <f>'COEF PASE'!E8</f>
        <v>0.99</v>
      </c>
      <c r="E57" s="195"/>
      <c r="F57" s="193"/>
      <c r="G57" s="183">
        <f>+D57*G56</f>
        <v>0</v>
      </c>
    </row>
    <row r="58" spans="1:7" ht="6" customHeight="1" thickBot="1" x14ac:dyDescent="0.25">
      <c r="A58" s="103"/>
      <c r="B58" s="100"/>
      <c r="C58" s="192"/>
      <c r="D58" s="192"/>
      <c r="E58" s="192"/>
      <c r="F58" s="196"/>
      <c r="G58" s="197"/>
    </row>
    <row r="59" spans="1:7" ht="16.5" thickTop="1" x14ac:dyDescent="0.2">
      <c r="A59" s="191">
        <v>3</v>
      </c>
      <c r="B59" s="100" t="s">
        <v>381</v>
      </c>
      <c r="C59" s="192"/>
      <c r="D59" s="192"/>
      <c r="E59" s="192"/>
      <c r="F59" s="138"/>
      <c r="G59" s="198">
        <f>SUM(G56:G58)</f>
        <v>0</v>
      </c>
    </row>
    <row r="60" spans="1:7" ht="6" customHeight="1" x14ac:dyDescent="0.2">
      <c r="A60" s="103"/>
      <c r="B60" s="100"/>
      <c r="C60" s="192"/>
      <c r="D60" s="192"/>
      <c r="E60" s="192"/>
      <c r="F60" s="138"/>
      <c r="G60" s="183"/>
    </row>
    <row r="61" spans="1:7" x14ac:dyDescent="0.2">
      <c r="A61" s="191">
        <v>4</v>
      </c>
      <c r="B61" s="100" t="s">
        <v>382</v>
      </c>
      <c r="C61" s="192" t="s">
        <v>383</v>
      </c>
      <c r="D61" s="192"/>
      <c r="E61" s="192"/>
      <c r="F61" s="138"/>
      <c r="G61" s="183">
        <f>+G36</f>
        <v>14000</v>
      </c>
    </row>
    <row r="62" spans="1:7" ht="15.75" thickBot="1" x14ac:dyDescent="0.25">
      <c r="A62" s="191">
        <v>5</v>
      </c>
      <c r="B62" s="100" t="s">
        <v>331</v>
      </c>
      <c r="C62" s="192" t="s">
        <v>384</v>
      </c>
      <c r="D62" s="192"/>
      <c r="E62" s="192"/>
      <c r="F62" s="196"/>
      <c r="G62" s="199">
        <f>+G53</f>
        <v>0</v>
      </c>
    </row>
    <row r="63" spans="1:7" ht="6" customHeight="1" thickTop="1" thickBot="1" x14ac:dyDescent="0.25">
      <c r="A63" s="103"/>
      <c r="B63" s="100"/>
      <c r="C63" s="192"/>
      <c r="D63" s="192"/>
      <c r="E63" s="192"/>
      <c r="F63" s="200"/>
      <c r="G63" s="183"/>
    </row>
    <row r="64" spans="1:7" ht="16.5" thickBot="1" x14ac:dyDescent="0.25">
      <c r="A64" s="201">
        <v>6</v>
      </c>
      <c r="B64" s="202" t="s">
        <v>385</v>
      </c>
      <c r="C64" s="203" t="s">
        <v>386</v>
      </c>
      <c r="D64" s="203"/>
      <c r="E64" s="203"/>
      <c r="F64" s="100"/>
      <c r="G64" s="204">
        <f>+G59+G61+G62</f>
        <v>14000</v>
      </c>
    </row>
    <row r="65" spans="1:7" ht="6" customHeight="1" x14ac:dyDescent="0.2">
      <c r="A65" s="103"/>
      <c r="B65" s="100"/>
      <c r="C65" s="192"/>
      <c r="D65" s="192"/>
      <c r="E65" s="192"/>
      <c r="F65" s="100"/>
      <c r="G65" s="183"/>
    </row>
    <row r="66" spans="1:7" ht="30.75" thickBot="1" x14ac:dyDescent="0.25">
      <c r="A66" s="191">
        <v>7</v>
      </c>
      <c r="B66" s="205" t="s">
        <v>387</v>
      </c>
      <c r="C66" s="192" t="s">
        <v>388</v>
      </c>
      <c r="D66" s="195">
        <f>'COEF PASE'!E16</f>
        <v>6.4740000000000006E-2</v>
      </c>
      <c r="E66" s="195"/>
      <c r="F66" s="100"/>
      <c r="G66" s="183">
        <f>+D66*G64</f>
        <v>906.36000000000013</v>
      </c>
    </row>
    <row r="67" spans="1:7" ht="16.5" thickBot="1" x14ac:dyDescent="0.25">
      <c r="A67" s="201">
        <v>8</v>
      </c>
      <c r="B67" s="202" t="s">
        <v>290</v>
      </c>
      <c r="C67" s="203" t="s">
        <v>389</v>
      </c>
      <c r="D67" s="203"/>
      <c r="E67" s="203"/>
      <c r="F67" s="100"/>
      <c r="G67" s="204">
        <f>+G64+G66</f>
        <v>14906.36</v>
      </c>
    </row>
    <row r="68" spans="1:7" ht="6" customHeight="1" x14ac:dyDescent="0.2">
      <c r="A68" s="191"/>
      <c r="B68" s="100"/>
      <c r="C68" s="192"/>
      <c r="D68" s="192"/>
      <c r="E68" s="192"/>
      <c r="F68" s="100"/>
      <c r="G68" s="183"/>
    </row>
    <row r="69" spans="1:7" ht="16.5" thickBot="1" x14ac:dyDescent="0.25">
      <c r="A69" s="191">
        <v>9</v>
      </c>
      <c r="B69" s="100" t="s">
        <v>390</v>
      </c>
      <c r="C69" s="192" t="s">
        <v>391</v>
      </c>
      <c r="D69" s="195">
        <f>'COEF PASE'!E19</f>
        <v>0.01</v>
      </c>
      <c r="E69" s="195"/>
      <c r="F69" s="100"/>
      <c r="G69" s="206">
        <f>+D69*G67</f>
        <v>149.06360000000001</v>
      </c>
    </row>
    <row r="70" spans="1:7" ht="16.5" thickBot="1" x14ac:dyDescent="0.25">
      <c r="A70" s="201">
        <v>10</v>
      </c>
      <c r="B70" s="202" t="s">
        <v>290</v>
      </c>
      <c r="C70" s="203" t="s">
        <v>392</v>
      </c>
      <c r="D70" s="203"/>
      <c r="E70" s="203"/>
      <c r="F70" s="100"/>
      <c r="G70" s="204">
        <f>+G67+G69</f>
        <v>15055.4236</v>
      </c>
    </row>
    <row r="71" spans="1:7" ht="6" customHeight="1" x14ac:dyDescent="0.2">
      <c r="A71" s="191"/>
      <c r="B71" s="100"/>
      <c r="C71" s="192"/>
      <c r="D71" s="192"/>
      <c r="E71" s="192"/>
      <c r="F71" s="100"/>
      <c r="G71" s="183"/>
    </row>
    <row r="72" spans="1:7" x14ac:dyDescent="0.2">
      <c r="A72" s="191">
        <v>11</v>
      </c>
      <c r="B72" s="100" t="s">
        <v>393</v>
      </c>
      <c r="C72" s="192" t="s">
        <v>394</v>
      </c>
      <c r="D72" s="195">
        <f>'COEF PASE'!E22</f>
        <v>0.03</v>
      </c>
      <c r="E72" s="195"/>
      <c r="F72" s="100"/>
      <c r="G72" s="183">
        <f>+D72*G70</f>
        <v>451.66270800000001</v>
      </c>
    </row>
    <row r="73" spans="1:7" ht="6" customHeight="1" thickBot="1" x14ac:dyDescent="0.25">
      <c r="A73" s="191"/>
      <c r="B73" s="100"/>
      <c r="C73" s="100"/>
      <c r="D73" s="100"/>
      <c r="E73" s="100"/>
      <c r="F73" s="100"/>
      <c r="G73" s="183"/>
    </row>
    <row r="74" spans="1:7" ht="16.5" thickBot="1" x14ac:dyDescent="0.25">
      <c r="A74" s="201">
        <v>12</v>
      </c>
      <c r="B74" s="202" t="s">
        <v>395</v>
      </c>
      <c r="C74" s="203" t="s">
        <v>396</v>
      </c>
      <c r="D74" s="203"/>
      <c r="E74" s="203"/>
      <c r="F74" s="100"/>
      <c r="G74" s="204">
        <f>+G70+G72</f>
        <v>15507.086308</v>
      </c>
    </row>
    <row r="75" spans="1:7" ht="6" customHeight="1" thickBot="1" x14ac:dyDescent="0.25">
      <c r="A75" s="103"/>
      <c r="B75" s="100"/>
      <c r="C75" s="192"/>
      <c r="D75" s="195"/>
      <c r="E75" s="192"/>
      <c r="F75" s="100"/>
      <c r="G75" s="183"/>
    </row>
    <row r="76" spans="1:7" ht="16.5" thickBot="1" x14ac:dyDescent="0.25">
      <c r="A76" s="201">
        <v>13</v>
      </c>
      <c r="B76" s="195" t="str">
        <f>'COEF PASE'!C26</f>
        <v>IVA (21%) + IIBB Y OTROS (5%)                   (+)</v>
      </c>
      <c r="C76" s="195" t="str">
        <f>'COEF PASE'!D26</f>
        <v>Z % x ( 12 ) =</v>
      </c>
      <c r="D76" s="195">
        <f>'COEF PASE'!E26</f>
        <v>0.26</v>
      </c>
      <c r="E76" s="203"/>
      <c r="F76" s="100"/>
      <c r="G76" s="204">
        <f>+D76*G74</f>
        <v>4031.84244008</v>
      </c>
    </row>
    <row r="77" spans="1:7" ht="6" customHeight="1" thickBot="1" x14ac:dyDescent="0.25">
      <c r="A77" s="191"/>
      <c r="B77" s="100"/>
      <c r="C77" s="100"/>
      <c r="D77" s="195"/>
      <c r="E77" s="195"/>
      <c r="F77" s="207"/>
      <c r="G77" s="199"/>
    </row>
    <row r="78" spans="1:7" ht="6.75" customHeight="1" thickTop="1" thickBot="1" x14ac:dyDescent="0.25">
      <c r="A78" s="191"/>
      <c r="B78" s="100"/>
      <c r="C78" s="100"/>
      <c r="D78" s="192"/>
      <c r="E78" s="192"/>
      <c r="F78" s="100"/>
      <c r="G78" s="183"/>
    </row>
    <row r="79" spans="1:7" ht="16.5" thickBot="1" x14ac:dyDescent="0.25">
      <c r="A79" s="208">
        <v>14</v>
      </c>
      <c r="B79" s="209" t="s">
        <v>398</v>
      </c>
      <c r="C79" s="210"/>
      <c r="D79" s="211" t="s">
        <v>399</v>
      </c>
      <c r="E79" s="211"/>
      <c r="F79" s="210"/>
      <c r="G79" s="212">
        <f>+ROUND(G74+G76,2)</f>
        <v>19538.93</v>
      </c>
    </row>
    <row r="80" spans="1:7" ht="16.5" thickBot="1" x14ac:dyDescent="0.25">
      <c r="A80" s="213" t="s">
        <v>400</v>
      </c>
      <c r="B80" s="214" t="s">
        <v>401</v>
      </c>
      <c r="C80" s="106"/>
      <c r="D80" s="215"/>
      <c r="E80" s="215"/>
      <c r="F80" s="106"/>
      <c r="G80" s="216"/>
    </row>
  </sheetData>
  <dataValidations count="1">
    <dataValidation type="list" allowBlank="1" showInputMessage="1" showErrorMessage="1" sqref="B51">
      <formula1>#REF!</formula1>
    </dataValidation>
  </dataValidations>
  <printOptions horizontalCentered="1" verticalCentered="1"/>
  <pageMargins left="0.19685039370078741" right="0.19685039370078741" top="0.19685039370078741" bottom="0.19685039370078741" header="0.19685039370078741" footer="0.19685039370078741"/>
  <pageSetup paperSize="9" scale="6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Equipos!$C$14:$C$34</xm:f>
          </x14:formula1>
          <xm:sqref>B42</xm:sqref>
        </x14:dataValidation>
        <x14:dataValidation type="list" allowBlank="1" showInputMessage="1" showErrorMessage="1">
          <x14:formula1>
            <xm:f>Equipos!$C$14:$C$35</xm:f>
          </x14:formula1>
          <xm:sqref>B43:B50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1">
    <tabColor rgb="FFC00000"/>
  </sheetPr>
  <dimension ref="A1:S80"/>
  <sheetViews>
    <sheetView view="pageBreakPreview" topLeftCell="A52" zoomScale="70" zoomScaleNormal="100" zoomScaleSheetLayoutView="70" workbookViewId="0">
      <selection activeCell="B25" sqref="B25:E25"/>
    </sheetView>
  </sheetViews>
  <sheetFormatPr baseColWidth="10" defaultColWidth="11.42578125" defaultRowHeight="15" x14ac:dyDescent="0.2"/>
  <cols>
    <col min="1" max="1" width="20.85546875" style="88" customWidth="1" collapsed="1"/>
    <col min="2" max="2" width="40.5703125" style="88" customWidth="1"/>
    <col min="3" max="3" width="14.7109375" style="88" bestFit="1" customWidth="1"/>
    <col min="4" max="5" width="15.85546875" style="88" customWidth="1"/>
    <col min="6" max="6" width="17.5703125" style="88" customWidth="1"/>
    <col min="7" max="7" width="25.42578125" style="88" customWidth="1"/>
    <col min="8" max="16384" width="11.42578125" style="88"/>
  </cols>
  <sheetData>
    <row r="1" spans="1:19" x14ac:dyDescent="0.2">
      <c r="A1" s="30"/>
      <c r="B1" s="30"/>
      <c r="C1" s="30"/>
      <c r="D1" s="30"/>
      <c r="E1" s="30"/>
      <c r="F1" s="30"/>
      <c r="G1" s="30"/>
    </row>
    <row r="2" spans="1:19" ht="15.75" x14ac:dyDescent="0.2">
      <c r="A2" s="89"/>
      <c r="B2" s="90"/>
      <c r="C2" s="89"/>
      <c r="D2" s="89"/>
      <c r="E2" s="89"/>
      <c r="F2" s="91"/>
      <c r="G2" s="92" t="e">
        <f>#REF!</f>
        <v>#REF!</v>
      </c>
    </row>
    <row r="3" spans="1:19" ht="15.75" thickBot="1" x14ac:dyDescent="0.25">
      <c r="A3" s="30"/>
      <c r="B3" s="30"/>
      <c r="C3" s="30"/>
      <c r="D3" s="30"/>
      <c r="E3" s="30"/>
      <c r="F3" s="30"/>
      <c r="G3" s="32"/>
    </row>
    <row r="4" spans="1:19" ht="15.75" x14ac:dyDescent="0.2">
      <c r="A4" s="93" t="s">
        <v>405</v>
      </c>
      <c r="B4" s="94" t="s">
        <v>846</v>
      </c>
      <c r="C4" s="95"/>
      <c r="D4" s="95"/>
      <c r="E4" s="95"/>
      <c r="F4" s="96"/>
      <c r="G4" s="97" t="s">
        <v>406</v>
      </c>
    </row>
    <row r="5" spans="1:19" ht="15.75" x14ac:dyDescent="0.2">
      <c r="A5" s="98" t="s">
        <v>407</v>
      </c>
      <c r="B5" s="99" t="s">
        <v>182</v>
      </c>
      <c r="C5" s="100"/>
      <c r="D5" s="100"/>
      <c r="E5" s="100"/>
      <c r="F5" s="101"/>
      <c r="G5" s="102" t="s">
        <v>5</v>
      </c>
    </row>
    <row r="6" spans="1:19" ht="9" customHeight="1" x14ac:dyDescent="0.2">
      <c r="A6" s="103"/>
      <c r="B6" s="100"/>
      <c r="C6" s="100"/>
      <c r="D6" s="100"/>
      <c r="E6" s="100"/>
      <c r="F6" s="101"/>
      <c r="G6" s="102"/>
    </row>
    <row r="7" spans="1:19" ht="16.5" thickBot="1" x14ac:dyDescent="0.25">
      <c r="A7" s="104" t="s">
        <v>408</v>
      </c>
      <c r="B7" s="105" t="s">
        <v>648</v>
      </c>
      <c r="C7" s="106"/>
      <c r="D7" s="106"/>
      <c r="E7" s="106"/>
      <c r="F7" s="107"/>
      <c r="G7" s="108">
        <v>17</v>
      </c>
    </row>
    <row r="8" spans="1:19" ht="16.5" thickBot="1" x14ac:dyDescent="0.25">
      <c r="A8" s="98" t="s">
        <v>402</v>
      </c>
      <c r="B8" s="100"/>
      <c r="C8" s="100"/>
      <c r="D8" s="100"/>
      <c r="E8" s="100"/>
      <c r="F8" s="100"/>
      <c r="G8" s="102"/>
    </row>
    <row r="9" spans="1:19" x14ac:dyDescent="0.2">
      <c r="A9" s="109" t="s">
        <v>409</v>
      </c>
      <c r="B9" s="110" t="s">
        <v>306</v>
      </c>
      <c r="C9" s="110" t="s">
        <v>406</v>
      </c>
      <c r="D9" s="110" t="s">
        <v>410</v>
      </c>
      <c r="E9" s="110" t="s">
        <v>411</v>
      </c>
      <c r="F9" s="110" t="s">
        <v>412</v>
      </c>
      <c r="G9" s="111" t="s">
        <v>413</v>
      </c>
    </row>
    <row r="10" spans="1:19" x14ac:dyDescent="0.2">
      <c r="A10" s="112"/>
      <c r="B10" s="113"/>
      <c r="C10" s="113"/>
      <c r="D10" s="113"/>
      <c r="E10" s="113"/>
      <c r="F10" s="113" t="s">
        <v>414</v>
      </c>
      <c r="G10" s="114" t="s">
        <v>2</v>
      </c>
    </row>
    <row r="11" spans="1:19" x14ac:dyDescent="0.2">
      <c r="A11" s="112"/>
      <c r="B11" s="113"/>
      <c r="C11" s="113"/>
      <c r="D11" s="115"/>
      <c r="E11" s="115"/>
      <c r="F11" s="115" t="s">
        <v>415</v>
      </c>
      <c r="G11" s="116" t="s">
        <v>416</v>
      </c>
    </row>
    <row r="12" spans="1:19" ht="15.75" thickBot="1" x14ac:dyDescent="0.25">
      <c r="A12" s="117"/>
      <c r="B12" s="118"/>
      <c r="C12" s="118"/>
      <c r="D12" s="119" t="s">
        <v>417</v>
      </c>
      <c r="E12" s="119" t="s">
        <v>418</v>
      </c>
      <c r="F12" s="119" t="s">
        <v>419</v>
      </c>
      <c r="G12" s="120" t="s">
        <v>420</v>
      </c>
      <c r="S12" s="88">
        <v>1</v>
      </c>
    </row>
    <row r="13" spans="1:19" ht="30" x14ac:dyDescent="0.2">
      <c r="A13" s="121" t="s">
        <v>298</v>
      </c>
      <c r="B13" s="122" t="s">
        <v>299</v>
      </c>
      <c r="C13" s="123" t="s">
        <v>421</v>
      </c>
      <c r="D13" s="124"/>
      <c r="E13" s="124">
        <v>0</v>
      </c>
      <c r="F13" s="125">
        <v>172.24</v>
      </c>
      <c r="G13" s="126">
        <f>F13*E13*D13</f>
        <v>0</v>
      </c>
    </row>
    <row r="14" spans="1:19" ht="30" x14ac:dyDescent="0.2">
      <c r="A14" s="127" t="s">
        <v>298</v>
      </c>
      <c r="B14" s="128" t="s">
        <v>300</v>
      </c>
      <c r="C14" s="129" t="s">
        <v>421</v>
      </c>
      <c r="D14" s="130"/>
      <c r="E14" s="130">
        <v>0</v>
      </c>
      <c r="F14" s="131">
        <v>142.49</v>
      </c>
      <c r="G14" s="132">
        <f>F14*E14*D14</f>
        <v>0</v>
      </c>
    </row>
    <row r="15" spans="1:19" ht="30" x14ac:dyDescent="0.2">
      <c r="A15" s="127" t="s">
        <v>298</v>
      </c>
      <c r="B15" s="128" t="s">
        <v>301</v>
      </c>
      <c r="C15" s="129" t="s">
        <v>421</v>
      </c>
      <c r="D15" s="130"/>
      <c r="E15" s="130">
        <v>0</v>
      </c>
      <c r="F15" s="131">
        <v>131.38</v>
      </c>
      <c r="G15" s="132">
        <f>F15*E15*D15</f>
        <v>0</v>
      </c>
    </row>
    <row r="16" spans="1:19" ht="30" x14ac:dyDescent="0.2">
      <c r="A16" s="127" t="s">
        <v>298</v>
      </c>
      <c r="B16" s="128" t="s">
        <v>302</v>
      </c>
      <c r="C16" s="129" t="s">
        <v>421</v>
      </c>
      <c r="D16" s="130"/>
      <c r="E16" s="130">
        <v>0</v>
      </c>
      <c r="F16" s="131">
        <v>120.62</v>
      </c>
      <c r="G16" s="132">
        <f>F16*E16*D16</f>
        <v>0</v>
      </c>
      <c r="S16" s="88">
        <v>1</v>
      </c>
    </row>
    <row r="17" spans="1:7" ht="30.75" thickBot="1" x14ac:dyDescent="0.25">
      <c r="A17" s="133" t="s">
        <v>298</v>
      </c>
      <c r="B17" s="134" t="s">
        <v>303</v>
      </c>
      <c r="C17" s="118" t="s">
        <v>421</v>
      </c>
      <c r="D17" s="135"/>
      <c r="E17" s="135">
        <v>0</v>
      </c>
      <c r="F17" s="136">
        <v>91.181791666666669</v>
      </c>
      <c r="G17" s="137">
        <f>F17*E17*D17</f>
        <v>0</v>
      </c>
    </row>
    <row r="18" spans="1:7" ht="15.75" thickBot="1" x14ac:dyDescent="0.25">
      <c r="A18" s="103"/>
      <c r="B18" s="100"/>
      <c r="C18" s="100"/>
      <c r="D18" s="138"/>
      <c r="E18" s="138"/>
      <c r="F18" s="139"/>
      <c r="G18" s="140"/>
    </row>
    <row r="19" spans="1:7" ht="16.5" thickBot="1" x14ac:dyDescent="0.25">
      <c r="A19" s="103"/>
      <c r="B19" s="100"/>
      <c r="C19" s="100"/>
      <c r="D19" s="141" t="s">
        <v>422</v>
      </c>
      <c r="E19" s="141"/>
      <c r="F19" s="139"/>
      <c r="G19" s="142">
        <f>SUM(G13:G17)</f>
        <v>0</v>
      </c>
    </row>
    <row r="20" spans="1:7" ht="15.75" thickBot="1" x14ac:dyDescent="0.25">
      <c r="A20" s="103"/>
      <c r="B20" s="100"/>
      <c r="C20" s="100"/>
      <c r="D20" s="138"/>
      <c r="E20" s="138"/>
      <c r="F20" s="139"/>
      <c r="G20" s="143"/>
    </row>
    <row r="21" spans="1:7" ht="16.5" thickBot="1" x14ac:dyDescent="0.25">
      <c r="A21" s="144" t="s">
        <v>404</v>
      </c>
      <c r="B21" s="95"/>
      <c r="C21" s="95"/>
      <c r="D21" s="145"/>
      <c r="E21" s="145"/>
      <c r="F21" s="146"/>
      <c r="G21" s="147"/>
    </row>
    <row r="22" spans="1:7" x14ac:dyDescent="0.2">
      <c r="A22" s="109" t="s">
        <v>409</v>
      </c>
      <c r="B22" s="110" t="s">
        <v>306</v>
      </c>
      <c r="C22" s="110" t="s">
        <v>406</v>
      </c>
      <c r="D22" s="148" t="s">
        <v>423</v>
      </c>
      <c r="E22" s="148" t="s">
        <v>423</v>
      </c>
      <c r="F22" s="149" t="s">
        <v>412</v>
      </c>
      <c r="G22" s="150" t="s">
        <v>413</v>
      </c>
    </row>
    <row r="23" spans="1:7" x14ac:dyDescent="0.2">
      <c r="A23" s="112"/>
      <c r="B23" s="113"/>
      <c r="C23" s="113"/>
      <c r="D23" s="151"/>
      <c r="E23" s="151"/>
      <c r="F23" s="152" t="s">
        <v>414</v>
      </c>
      <c r="G23" s="153" t="s">
        <v>2</v>
      </c>
    </row>
    <row r="24" spans="1:7" ht="15.75" thickBot="1" x14ac:dyDescent="0.25">
      <c r="A24" s="117"/>
      <c r="B24" s="118"/>
      <c r="C24" s="118"/>
      <c r="D24" s="154"/>
      <c r="E24" s="154"/>
      <c r="F24" s="155" t="s">
        <v>416</v>
      </c>
      <c r="G24" s="156"/>
    </row>
    <row r="25" spans="1:7" ht="54" customHeight="1" x14ac:dyDescent="0.2">
      <c r="A25" s="157" t="s">
        <v>327</v>
      </c>
      <c r="B25" s="124" t="s">
        <v>182</v>
      </c>
      <c r="C25" s="123" t="s">
        <v>5</v>
      </c>
      <c r="D25" s="124">
        <v>1</v>
      </c>
      <c r="E25" s="158">
        <v>1</v>
      </c>
      <c r="F25" s="159">
        <v>3700</v>
      </c>
      <c r="G25" s="126">
        <f>IF(B25="",0,D25*E25*F25)</f>
        <v>3700</v>
      </c>
    </row>
    <row r="26" spans="1:7" x14ac:dyDescent="0.2">
      <c r="A26" s="160" t="s">
        <v>318</v>
      </c>
      <c r="B26" s="130"/>
      <c r="C26" s="129" t="s">
        <v>318</v>
      </c>
      <c r="D26" s="130"/>
      <c r="E26" s="161"/>
      <c r="F26" s="162" t="s">
        <v>318</v>
      </c>
      <c r="G26" s="132">
        <f t="shared" ref="G26:G34" si="0">IF(B26="",0,D26*E26*F26)</f>
        <v>0</v>
      </c>
    </row>
    <row r="27" spans="1:7" x14ac:dyDescent="0.2">
      <c r="A27" s="163" t="s">
        <v>318</v>
      </c>
      <c r="B27" s="164"/>
      <c r="C27" s="165" t="s">
        <v>318</v>
      </c>
      <c r="D27" s="164"/>
      <c r="E27" s="166"/>
      <c r="F27" s="167" t="s">
        <v>318</v>
      </c>
      <c r="G27" s="168">
        <f t="shared" si="0"/>
        <v>0</v>
      </c>
    </row>
    <row r="28" spans="1:7" x14ac:dyDescent="0.2">
      <c r="A28" s="163" t="s">
        <v>318</v>
      </c>
      <c r="B28" s="164"/>
      <c r="C28" s="165" t="s">
        <v>318</v>
      </c>
      <c r="D28" s="164"/>
      <c r="E28" s="166"/>
      <c r="F28" s="167" t="s">
        <v>318</v>
      </c>
      <c r="G28" s="168">
        <f t="shared" si="0"/>
        <v>0</v>
      </c>
    </row>
    <row r="29" spans="1:7" x14ac:dyDescent="0.2">
      <c r="A29" s="163" t="s">
        <v>318</v>
      </c>
      <c r="B29" s="164"/>
      <c r="C29" s="165" t="s">
        <v>318</v>
      </c>
      <c r="D29" s="164"/>
      <c r="E29" s="166"/>
      <c r="F29" s="167" t="s">
        <v>318</v>
      </c>
      <c r="G29" s="168">
        <f t="shared" si="0"/>
        <v>0</v>
      </c>
    </row>
    <row r="30" spans="1:7" x14ac:dyDescent="0.2">
      <c r="A30" s="163" t="s">
        <v>318</v>
      </c>
      <c r="B30" s="164"/>
      <c r="C30" s="165" t="s">
        <v>318</v>
      </c>
      <c r="D30" s="164"/>
      <c r="E30" s="166"/>
      <c r="F30" s="167" t="s">
        <v>318</v>
      </c>
      <c r="G30" s="168">
        <f t="shared" si="0"/>
        <v>0</v>
      </c>
    </row>
    <row r="31" spans="1:7" x14ac:dyDescent="0.2">
      <c r="A31" s="163" t="s">
        <v>318</v>
      </c>
      <c r="B31" s="164"/>
      <c r="C31" s="165" t="s">
        <v>318</v>
      </c>
      <c r="D31" s="164"/>
      <c r="E31" s="166"/>
      <c r="F31" s="167" t="s">
        <v>318</v>
      </c>
      <c r="G31" s="168">
        <f t="shared" si="0"/>
        <v>0</v>
      </c>
    </row>
    <row r="32" spans="1:7" x14ac:dyDescent="0.2">
      <c r="A32" s="163" t="s">
        <v>318</v>
      </c>
      <c r="B32" s="164"/>
      <c r="C32" s="165" t="s">
        <v>318</v>
      </c>
      <c r="D32" s="164"/>
      <c r="E32" s="166"/>
      <c r="F32" s="167" t="s">
        <v>318</v>
      </c>
      <c r="G32" s="168">
        <f t="shared" si="0"/>
        <v>0</v>
      </c>
    </row>
    <row r="33" spans="1:7" x14ac:dyDescent="0.2">
      <c r="A33" s="163" t="s">
        <v>318</v>
      </c>
      <c r="B33" s="164"/>
      <c r="C33" s="165" t="s">
        <v>318</v>
      </c>
      <c r="D33" s="164"/>
      <c r="E33" s="166"/>
      <c r="F33" s="167" t="s">
        <v>318</v>
      </c>
      <c r="G33" s="168">
        <f t="shared" si="0"/>
        <v>0</v>
      </c>
    </row>
    <row r="34" spans="1:7" ht="15.75" thickBot="1" x14ac:dyDescent="0.25">
      <c r="A34" s="169" t="s">
        <v>318</v>
      </c>
      <c r="B34" s="135"/>
      <c r="C34" s="170" t="s">
        <v>318</v>
      </c>
      <c r="D34" s="135"/>
      <c r="E34" s="135"/>
      <c r="F34" s="136" t="s">
        <v>318</v>
      </c>
      <c r="G34" s="137">
        <f t="shared" si="0"/>
        <v>0</v>
      </c>
    </row>
    <row r="35" spans="1:7" ht="15.75" thickBot="1" x14ac:dyDescent="0.25">
      <c r="A35" s="103"/>
      <c r="B35" s="100"/>
      <c r="C35" s="100"/>
      <c r="D35" s="138"/>
      <c r="E35" s="138"/>
      <c r="F35" s="139"/>
      <c r="G35" s="140"/>
    </row>
    <row r="36" spans="1:7" ht="16.5" thickBot="1" x14ac:dyDescent="0.25">
      <c r="A36" s="103"/>
      <c r="B36" s="100"/>
      <c r="C36" s="100"/>
      <c r="D36" s="141" t="s">
        <v>424</v>
      </c>
      <c r="E36" s="141"/>
      <c r="F36" s="139"/>
      <c r="G36" s="142">
        <f>SUM(G25:G34)</f>
        <v>3700</v>
      </c>
    </row>
    <row r="37" spans="1:7" ht="15.75" thickBot="1" x14ac:dyDescent="0.25">
      <c r="A37" s="103"/>
      <c r="B37" s="100"/>
      <c r="C37" s="100"/>
      <c r="D37" s="138"/>
      <c r="E37" s="138"/>
      <c r="F37" s="139"/>
      <c r="G37" s="143"/>
    </row>
    <row r="38" spans="1:7" ht="16.5" thickBot="1" x14ac:dyDescent="0.25">
      <c r="A38" s="144" t="s">
        <v>403</v>
      </c>
      <c r="B38" s="95"/>
      <c r="C38" s="95"/>
      <c r="D38" s="145"/>
      <c r="E38" s="145"/>
      <c r="F38" s="146"/>
      <c r="G38" s="147"/>
    </row>
    <row r="39" spans="1:7" x14ac:dyDescent="0.2">
      <c r="A39" s="109"/>
      <c r="B39" s="110"/>
      <c r="C39" s="110" t="s">
        <v>406</v>
      </c>
      <c r="D39" s="110" t="s">
        <v>410</v>
      </c>
      <c r="E39" s="110" t="s">
        <v>411</v>
      </c>
      <c r="F39" s="110" t="s">
        <v>412</v>
      </c>
      <c r="G39" s="150" t="s">
        <v>413</v>
      </c>
    </row>
    <row r="40" spans="1:7" x14ac:dyDescent="0.2">
      <c r="A40" s="112"/>
      <c r="B40" s="113"/>
      <c r="C40" s="113"/>
      <c r="D40" s="151"/>
      <c r="E40" s="151"/>
      <c r="F40" s="113" t="s">
        <v>425</v>
      </c>
      <c r="G40" s="153" t="s">
        <v>2</v>
      </c>
    </row>
    <row r="41" spans="1:7" ht="15.75" thickBot="1" x14ac:dyDescent="0.25">
      <c r="A41" s="117"/>
      <c r="B41" s="118"/>
      <c r="C41" s="118"/>
      <c r="D41" s="154"/>
      <c r="E41" s="154"/>
      <c r="F41" s="115" t="s">
        <v>415</v>
      </c>
      <c r="G41" s="156" t="s">
        <v>416</v>
      </c>
    </row>
    <row r="42" spans="1:7" ht="30" x14ac:dyDescent="0.2">
      <c r="A42" s="171" t="s">
        <v>358</v>
      </c>
      <c r="B42" s="172" t="s">
        <v>361</v>
      </c>
      <c r="C42" s="123" t="s">
        <v>421</v>
      </c>
      <c r="D42" s="124">
        <v>0</v>
      </c>
      <c r="E42" s="124">
        <v>0</v>
      </c>
      <c r="F42" s="125">
        <v>45.11</v>
      </c>
      <c r="G42" s="173">
        <f t="shared" ref="G42:G51" si="1">IF(B42="",0,D42*E42*F42)</f>
        <v>0</v>
      </c>
    </row>
    <row r="43" spans="1:7" x14ac:dyDescent="0.2">
      <c r="A43" s="174" t="s">
        <v>318</v>
      </c>
      <c r="B43" s="175"/>
      <c r="C43" s="176" t="s">
        <v>318</v>
      </c>
      <c r="D43" s="177"/>
      <c r="E43" s="177"/>
      <c r="F43" s="178" t="s">
        <v>318</v>
      </c>
      <c r="G43" s="179">
        <f t="shared" si="1"/>
        <v>0</v>
      </c>
    </row>
    <row r="44" spans="1:7" x14ac:dyDescent="0.2">
      <c r="A44" s="174" t="s">
        <v>318</v>
      </c>
      <c r="B44" s="175"/>
      <c r="C44" s="176" t="s">
        <v>318</v>
      </c>
      <c r="D44" s="177"/>
      <c r="E44" s="177"/>
      <c r="F44" s="178" t="s">
        <v>318</v>
      </c>
      <c r="G44" s="179">
        <f t="shared" si="1"/>
        <v>0</v>
      </c>
    </row>
    <row r="45" spans="1:7" x14ac:dyDescent="0.2">
      <c r="A45" s="174" t="s">
        <v>318</v>
      </c>
      <c r="B45" s="175"/>
      <c r="C45" s="176" t="s">
        <v>318</v>
      </c>
      <c r="D45" s="177"/>
      <c r="E45" s="177"/>
      <c r="F45" s="178" t="s">
        <v>318</v>
      </c>
      <c r="G45" s="179">
        <f t="shared" si="1"/>
        <v>0</v>
      </c>
    </row>
    <row r="46" spans="1:7" x14ac:dyDescent="0.2">
      <c r="A46" s="174" t="s">
        <v>318</v>
      </c>
      <c r="B46" s="175"/>
      <c r="C46" s="176" t="s">
        <v>318</v>
      </c>
      <c r="D46" s="177"/>
      <c r="E46" s="177"/>
      <c r="F46" s="178" t="s">
        <v>318</v>
      </c>
      <c r="G46" s="179">
        <f t="shared" si="1"/>
        <v>0</v>
      </c>
    </row>
    <row r="47" spans="1:7" x14ac:dyDescent="0.2">
      <c r="A47" s="174" t="s">
        <v>318</v>
      </c>
      <c r="B47" s="175"/>
      <c r="C47" s="176" t="s">
        <v>318</v>
      </c>
      <c r="D47" s="177"/>
      <c r="E47" s="177"/>
      <c r="F47" s="178" t="s">
        <v>318</v>
      </c>
      <c r="G47" s="179">
        <f t="shared" si="1"/>
        <v>0</v>
      </c>
    </row>
    <row r="48" spans="1:7" x14ac:dyDescent="0.2">
      <c r="A48" s="174" t="s">
        <v>318</v>
      </c>
      <c r="B48" s="175"/>
      <c r="C48" s="176" t="s">
        <v>318</v>
      </c>
      <c r="D48" s="177"/>
      <c r="E48" s="177"/>
      <c r="F48" s="178" t="s">
        <v>318</v>
      </c>
      <c r="G48" s="179">
        <f t="shared" si="1"/>
        <v>0</v>
      </c>
    </row>
    <row r="49" spans="1:7" x14ac:dyDescent="0.2">
      <c r="A49" s="174" t="s">
        <v>318</v>
      </c>
      <c r="B49" s="175"/>
      <c r="C49" s="176" t="s">
        <v>318</v>
      </c>
      <c r="D49" s="177"/>
      <c r="E49" s="177"/>
      <c r="F49" s="178" t="s">
        <v>318</v>
      </c>
      <c r="G49" s="179">
        <f t="shared" si="1"/>
        <v>0</v>
      </c>
    </row>
    <row r="50" spans="1:7" x14ac:dyDescent="0.2">
      <c r="A50" s="160" t="s">
        <v>318</v>
      </c>
      <c r="B50" s="175"/>
      <c r="C50" s="129" t="s">
        <v>318</v>
      </c>
      <c r="D50" s="130"/>
      <c r="E50" s="130"/>
      <c r="F50" s="131" t="s">
        <v>318</v>
      </c>
      <c r="G50" s="180">
        <f t="shared" si="1"/>
        <v>0</v>
      </c>
    </row>
    <row r="51" spans="1:7" ht="15.75" thickBot="1" x14ac:dyDescent="0.25">
      <c r="A51" s="169" t="s">
        <v>318</v>
      </c>
      <c r="B51" s="181"/>
      <c r="C51" s="170" t="s">
        <v>318</v>
      </c>
      <c r="D51" s="135"/>
      <c r="E51" s="135"/>
      <c r="F51" s="136" t="s">
        <v>318</v>
      </c>
      <c r="G51" s="182">
        <f t="shared" si="1"/>
        <v>0</v>
      </c>
    </row>
    <row r="52" spans="1:7" ht="15.75" thickBot="1" x14ac:dyDescent="0.25">
      <c r="A52" s="103"/>
      <c r="B52" s="100"/>
      <c r="C52" s="100"/>
      <c r="D52" s="100"/>
      <c r="E52" s="100"/>
      <c r="F52" s="100"/>
      <c r="G52" s="183"/>
    </row>
    <row r="53" spans="1:7" ht="16.5" thickBot="1" x14ac:dyDescent="0.25">
      <c r="A53" s="103"/>
      <c r="B53" s="100"/>
      <c r="C53" s="100"/>
      <c r="D53" s="141" t="s">
        <v>426</v>
      </c>
      <c r="E53" s="141"/>
      <c r="F53" s="100"/>
      <c r="G53" s="184">
        <f>SUM(G42:G51)</f>
        <v>0</v>
      </c>
    </row>
    <row r="54" spans="1:7" x14ac:dyDescent="0.2">
      <c r="A54" s="185"/>
      <c r="B54" s="186"/>
      <c r="C54" s="186"/>
      <c r="D54" s="186"/>
      <c r="E54" s="186"/>
      <c r="F54" s="186"/>
      <c r="G54" s="187"/>
    </row>
    <row r="55" spans="1:7" ht="6" customHeight="1" x14ac:dyDescent="0.2">
      <c r="A55" s="188"/>
      <c r="B55" s="189"/>
      <c r="C55" s="189"/>
      <c r="D55" s="189"/>
      <c r="E55" s="189"/>
      <c r="F55" s="189"/>
      <c r="G55" s="190"/>
    </row>
    <row r="56" spans="1:7" x14ac:dyDescent="0.2">
      <c r="A56" s="191">
        <v>1</v>
      </c>
      <c r="B56" s="100" t="s">
        <v>378</v>
      </c>
      <c r="C56" s="192" t="s">
        <v>379</v>
      </c>
      <c r="D56" s="100"/>
      <c r="E56" s="100"/>
      <c r="F56" s="193"/>
      <c r="G56" s="194">
        <f>+G19</f>
        <v>0</v>
      </c>
    </row>
    <row r="57" spans="1:7" x14ac:dyDescent="0.2">
      <c r="A57" s="191">
        <v>2</v>
      </c>
      <c r="B57" s="100" t="s">
        <v>294</v>
      </c>
      <c r="C57" s="192" t="s">
        <v>380</v>
      </c>
      <c r="D57" s="195">
        <f>'COEF PASE'!E8</f>
        <v>0.99</v>
      </c>
      <c r="E57" s="195"/>
      <c r="F57" s="193"/>
      <c r="G57" s="183">
        <f>+D57*G56</f>
        <v>0</v>
      </c>
    </row>
    <row r="58" spans="1:7" ht="6" customHeight="1" thickBot="1" x14ac:dyDescent="0.25">
      <c r="A58" s="103"/>
      <c r="B58" s="100"/>
      <c r="C58" s="192"/>
      <c r="D58" s="192"/>
      <c r="E58" s="192"/>
      <c r="F58" s="196"/>
      <c r="G58" s="197"/>
    </row>
    <row r="59" spans="1:7" ht="16.5" thickTop="1" x14ac:dyDescent="0.2">
      <c r="A59" s="191">
        <v>3</v>
      </c>
      <c r="B59" s="100" t="s">
        <v>381</v>
      </c>
      <c r="C59" s="192"/>
      <c r="D59" s="192"/>
      <c r="E59" s="192"/>
      <c r="F59" s="138"/>
      <c r="G59" s="198">
        <f>SUM(G56:G58)</f>
        <v>0</v>
      </c>
    </row>
    <row r="60" spans="1:7" ht="6" customHeight="1" x14ac:dyDescent="0.2">
      <c r="A60" s="103"/>
      <c r="B60" s="100"/>
      <c r="C60" s="192"/>
      <c r="D60" s="192"/>
      <c r="E60" s="192"/>
      <c r="F60" s="138"/>
      <c r="G60" s="183"/>
    </row>
    <row r="61" spans="1:7" x14ac:dyDescent="0.2">
      <c r="A61" s="191">
        <v>4</v>
      </c>
      <c r="B61" s="100" t="s">
        <v>382</v>
      </c>
      <c r="C61" s="192" t="s">
        <v>383</v>
      </c>
      <c r="D61" s="192"/>
      <c r="E61" s="192"/>
      <c r="F61" s="138"/>
      <c r="G61" s="183">
        <f>+G36</f>
        <v>3700</v>
      </c>
    </row>
    <row r="62" spans="1:7" ht="15.75" thickBot="1" x14ac:dyDescent="0.25">
      <c r="A62" s="191">
        <v>5</v>
      </c>
      <c r="B62" s="100" t="s">
        <v>331</v>
      </c>
      <c r="C62" s="192" t="s">
        <v>384</v>
      </c>
      <c r="D62" s="192"/>
      <c r="E62" s="192"/>
      <c r="F62" s="196"/>
      <c r="G62" s="199">
        <f>+G53</f>
        <v>0</v>
      </c>
    </row>
    <row r="63" spans="1:7" ht="6" customHeight="1" thickTop="1" thickBot="1" x14ac:dyDescent="0.25">
      <c r="A63" s="103"/>
      <c r="B63" s="100"/>
      <c r="C63" s="192"/>
      <c r="D63" s="192"/>
      <c r="E63" s="192"/>
      <c r="F63" s="200"/>
      <c r="G63" s="183"/>
    </row>
    <row r="64" spans="1:7" ht="16.5" thickBot="1" x14ac:dyDescent="0.25">
      <c r="A64" s="201">
        <v>6</v>
      </c>
      <c r="B64" s="202" t="s">
        <v>385</v>
      </c>
      <c r="C64" s="203" t="s">
        <v>386</v>
      </c>
      <c r="D64" s="203"/>
      <c r="E64" s="203"/>
      <c r="F64" s="100"/>
      <c r="G64" s="204">
        <f>+G59+G61+G62</f>
        <v>3700</v>
      </c>
    </row>
    <row r="65" spans="1:7" ht="6" customHeight="1" x14ac:dyDescent="0.2">
      <c r="A65" s="103"/>
      <c r="B65" s="100"/>
      <c r="C65" s="192"/>
      <c r="D65" s="192"/>
      <c r="E65" s="192"/>
      <c r="F65" s="100"/>
      <c r="G65" s="183"/>
    </row>
    <row r="66" spans="1:7" ht="30.75" thickBot="1" x14ac:dyDescent="0.25">
      <c r="A66" s="191">
        <v>7</v>
      </c>
      <c r="B66" s="205" t="s">
        <v>387</v>
      </c>
      <c r="C66" s="192" t="s">
        <v>388</v>
      </c>
      <c r="D66" s="195">
        <f>'COEF PASE'!E16</f>
        <v>6.4740000000000006E-2</v>
      </c>
      <c r="E66" s="195"/>
      <c r="F66" s="100"/>
      <c r="G66" s="183">
        <f>+D66*G64</f>
        <v>239.53800000000001</v>
      </c>
    </row>
    <row r="67" spans="1:7" ht="16.5" thickBot="1" x14ac:dyDescent="0.25">
      <c r="A67" s="201">
        <v>8</v>
      </c>
      <c r="B67" s="202" t="s">
        <v>290</v>
      </c>
      <c r="C67" s="203" t="s">
        <v>389</v>
      </c>
      <c r="D67" s="203"/>
      <c r="E67" s="203"/>
      <c r="F67" s="100"/>
      <c r="G67" s="204">
        <f>+G64+G66</f>
        <v>3939.538</v>
      </c>
    </row>
    <row r="68" spans="1:7" ht="6" customHeight="1" x14ac:dyDescent="0.2">
      <c r="A68" s="191"/>
      <c r="B68" s="100"/>
      <c r="C68" s="192"/>
      <c r="D68" s="192"/>
      <c r="E68" s="192"/>
      <c r="F68" s="100"/>
      <c r="G68" s="183"/>
    </row>
    <row r="69" spans="1:7" ht="16.5" thickBot="1" x14ac:dyDescent="0.25">
      <c r="A69" s="191">
        <v>9</v>
      </c>
      <c r="B69" s="100" t="s">
        <v>390</v>
      </c>
      <c r="C69" s="192" t="s">
        <v>391</v>
      </c>
      <c r="D69" s="195">
        <f>'COEF PASE'!E19</f>
        <v>0.01</v>
      </c>
      <c r="E69" s="195"/>
      <c r="F69" s="100"/>
      <c r="G69" s="206">
        <f>+D69*G67</f>
        <v>39.395380000000003</v>
      </c>
    </row>
    <row r="70" spans="1:7" ht="16.5" thickBot="1" x14ac:dyDescent="0.25">
      <c r="A70" s="201">
        <v>10</v>
      </c>
      <c r="B70" s="202" t="s">
        <v>290</v>
      </c>
      <c r="C70" s="203" t="s">
        <v>392</v>
      </c>
      <c r="D70" s="203"/>
      <c r="E70" s="203"/>
      <c r="F70" s="100"/>
      <c r="G70" s="204">
        <f>+G67+G69</f>
        <v>3978.9333799999999</v>
      </c>
    </row>
    <row r="71" spans="1:7" ht="6" customHeight="1" x14ac:dyDescent="0.2">
      <c r="A71" s="191"/>
      <c r="B71" s="100"/>
      <c r="C71" s="192"/>
      <c r="D71" s="192"/>
      <c r="E71" s="192"/>
      <c r="F71" s="100"/>
      <c r="G71" s="183"/>
    </row>
    <row r="72" spans="1:7" x14ac:dyDescent="0.2">
      <c r="A72" s="191">
        <v>11</v>
      </c>
      <c r="B72" s="100" t="s">
        <v>393</v>
      </c>
      <c r="C72" s="192" t="s">
        <v>394</v>
      </c>
      <c r="D72" s="195">
        <f>'COEF PASE'!E22</f>
        <v>0.03</v>
      </c>
      <c r="E72" s="195"/>
      <c r="F72" s="100"/>
      <c r="G72" s="183">
        <f>+D72*G70</f>
        <v>119.3680014</v>
      </c>
    </row>
    <row r="73" spans="1:7" ht="6" customHeight="1" thickBot="1" x14ac:dyDescent="0.25">
      <c r="A73" s="191"/>
      <c r="B73" s="100"/>
      <c r="C73" s="100"/>
      <c r="D73" s="100"/>
      <c r="E73" s="100"/>
      <c r="F73" s="100"/>
      <c r="G73" s="183"/>
    </row>
    <row r="74" spans="1:7" ht="16.5" thickBot="1" x14ac:dyDescent="0.25">
      <c r="A74" s="201">
        <v>12</v>
      </c>
      <c r="B74" s="202" t="s">
        <v>395</v>
      </c>
      <c r="C74" s="203" t="s">
        <v>396</v>
      </c>
      <c r="D74" s="203"/>
      <c r="E74" s="203"/>
      <c r="F74" s="100"/>
      <c r="G74" s="204">
        <f>+G70+G72</f>
        <v>4098.3013813999996</v>
      </c>
    </row>
    <row r="75" spans="1:7" ht="6" customHeight="1" thickBot="1" x14ac:dyDescent="0.25">
      <c r="A75" s="103"/>
      <c r="B75" s="100"/>
      <c r="C75" s="192"/>
      <c r="D75" s="195"/>
      <c r="E75" s="192"/>
      <c r="F75" s="100"/>
      <c r="G75" s="183"/>
    </row>
    <row r="76" spans="1:7" ht="16.5" thickBot="1" x14ac:dyDescent="0.25">
      <c r="A76" s="201">
        <v>13</v>
      </c>
      <c r="B76" s="195" t="str">
        <f>'COEF PASE'!C26</f>
        <v>IVA (21%) + IIBB Y OTROS (5%)                   (+)</v>
      </c>
      <c r="C76" s="195" t="str">
        <f>'COEF PASE'!D26</f>
        <v>Z % x ( 12 ) =</v>
      </c>
      <c r="D76" s="195">
        <f>'COEF PASE'!E26</f>
        <v>0.26</v>
      </c>
      <c r="E76" s="203"/>
      <c r="F76" s="100"/>
      <c r="G76" s="204">
        <f>+D76*G74</f>
        <v>1065.558359164</v>
      </c>
    </row>
    <row r="77" spans="1:7" ht="6" customHeight="1" thickBot="1" x14ac:dyDescent="0.25">
      <c r="A77" s="191"/>
      <c r="B77" s="100"/>
      <c r="C77" s="100"/>
      <c r="D77" s="195"/>
      <c r="E77" s="195"/>
      <c r="F77" s="207"/>
      <c r="G77" s="199"/>
    </row>
    <row r="78" spans="1:7" ht="6.75" customHeight="1" thickTop="1" thickBot="1" x14ac:dyDescent="0.25">
      <c r="A78" s="191"/>
      <c r="B78" s="100"/>
      <c r="C78" s="100"/>
      <c r="D78" s="192"/>
      <c r="E78" s="192"/>
      <c r="F78" s="100"/>
      <c r="G78" s="183"/>
    </row>
    <row r="79" spans="1:7" ht="16.5" thickBot="1" x14ac:dyDescent="0.25">
      <c r="A79" s="208">
        <v>14</v>
      </c>
      <c r="B79" s="209" t="s">
        <v>398</v>
      </c>
      <c r="C79" s="210"/>
      <c r="D79" s="211" t="s">
        <v>399</v>
      </c>
      <c r="E79" s="211"/>
      <c r="F79" s="210"/>
      <c r="G79" s="212">
        <f>+ROUND(G74+G76,2)</f>
        <v>5163.8599999999997</v>
      </c>
    </row>
    <row r="80" spans="1:7" ht="16.5" thickBot="1" x14ac:dyDescent="0.25">
      <c r="A80" s="213" t="s">
        <v>400</v>
      </c>
      <c r="B80" s="214" t="s">
        <v>401</v>
      </c>
      <c r="C80" s="106"/>
      <c r="D80" s="215"/>
      <c r="E80" s="215"/>
      <c r="F80" s="106"/>
      <c r="G80" s="216"/>
    </row>
  </sheetData>
  <dataValidations count="1">
    <dataValidation type="list" allowBlank="1" showInputMessage="1" showErrorMessage="1" sqref="B51">
      <formula1>#REF!</formula1>
    </dataValidation>
  </dataValidations>
  <printOptions horizontalCentered="1" verticalCentered="1"/>
  <pageMargins left="0.19685039370078741" right="0.19685039370078741" top="0.19685039370078741" bottom="0.19685039370078741" header="0.19685039370078741" footer="0.19685039370078741"/>
  <pageSetup paperSize="9" scale="6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Equipos!$C$14:$C$35</xm:f>
          </x14:formula1>
          <xm:sqref>B43:B50</xm:sqref>
        </x14:dataValidation>
        <x14:dataValidation type="list" allowBlank="1" showInputMessage="1" showErrorMessage="1">
          <x14:formula1>
            <xm:f>Equipos!$C$14:$C$34</xm:f>
          </x14:formula1>
          <xm:sqref>B42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2">
    <tabColor rgb="FFC00000"/>
  </sheetPr>
  <dimension ref="A1:S80"/>
  <sheetViews>
    <sheetView view="pageBreakPreview" topLeftCell="A52" zoomScale="70" zoomScaleNormal="100" zoomScaleSheetLayoutView="70" workbookViewId="0">
      <selection activeCell="B25" sqref="B25:E25"/>
    </sheetView>
  </sheetViews>
  <sheetFormatPr baseColWidth="10" defaultColWidth="11.42578125" defaultRowHeight="15" x14ac:dyDescent="0.2"/>
  <cols>
    <col min="1" max="1" width="20.85546875" style="88" customWidth="1" collapsed="1"/>
    <col min="2" max="2" width="40.5703125" style="88" customWidth="1"/>
    <col min="3" max="3" width="14.7109375" style="88" bestFit="1" customWidth="1"/>
    <col min="4" max="5" width="15.85546875" style="88" customWidth="1"/>
    <col min="6" max="6" width="17.5703125" style="88" customWidth="1"/>
    <col min="7" max="7" width="25.42578125" style="88" customWidth="1"/>
    <col min="8" max="16384" width="11.42578125" style="88"/>
  </cols>
  <sheetData>
    <row r="1" spans="1:19" x14ac:dyDescent="0.2">
      <c r="A1" s="30"/>
      <c r="B1" s="30"/>
      <c r="C1" s="30"/>
      <c r="D1" s="30"/>
      <c r="E1" s="30"/>
      <c r="F1" s="30"/>
      <c r="G1" s="30"/>
    </row>
    <row r="2" spans="1:19" ht="15.75" x14ac:dyDescent="0.2">
      <c r="A2" s="89"/>
      <c r="B2" s="90"/>
      <c r="C2" s="89"/>
      <c r="D2" s="89"/>
      <c r="E2" s="89"/>
      <c r="F2" s="91"/>
      <c r="G2" s="92" t="e">
        <f>#REF!</f>
        <v>#REF!</v>
      </c>
    </row>
    <row r="3" spans="1:19" ht="15.75" thickBot="1" x14ac:dyDescent="0.25">
      <c r="A3" s="30"/>
      <c r="B3" s="30"/>
      <c r="C3" s="30"/>
      <c r="D3" s="30"/>
      <c r="E3" s="30"/>
      <c r="F3" s="30"/>
      <c r="G3" s="32"/>
    </row>
    <row r="4" spans="1:19" ht="15.75" x14ac:dyDescent="0.2">
      <c r="A4" s="93" t="s">
        <v>405</v>
      </c>
      <c r="B4" s="94" t="s">
        <v>846</v>
      </c>
      <c r="C4" s="95"/>
      <c r="D4" s="95"/>
      <c r="E4" s="95"/>
      <c r="F4" s="96"/>
      <c r="G4" s="97" t="s">
        <v>406</v>
      </c>
    </row>
    <row r="5" spans="1:19" ht="15.75" x14ac:dyDescent="0.2">
      <c r="A5" s="98" t="s">
        <v>407</v>
      </c>
      <c r="B5" s="99" t="s">
        <v>183</v>
      </c>
      <c r="C5" s="100"/>
      <c r="D5" s="100"/>
      <c r="E5" s="100"/>
      <c r="F5" s="101"/>
      <c r="G5" s="102" t="s">
        <v>5</v>
      </c>
    </row>
    <row r="6" spans="1:19" ht="9" customHeight="1" x14ac:dyDescent="0.2">
      <c r="A6" s="103"/>
      <c r="B6" s="100"/>
      <c r="C6" s="100"/>
      <c r="D6" s="100"/>
      <c r="E6" s="100"/>
      <c r="F6" s="101"/>
      <c r="G6" s="102"/>
    </row>
    <row r="7" spans="1:19" ht="16.5" thickBot="1" x14ac:dyDescent="0.25">
      <c r="A7" s="104" t="s">
        <v>408</v>
      </c>
      <c r="B7" s="105" t="s">
        <v>649</v>
      </c>
      <c r="C7" s="106"/>
      <c r="D7" s="106"/>
      <c r="E7" s="106"/>
      <c r="F7" s="107"/>
      <c r="G7" s="108">
        <v>6</v>
      </c>
    </row>
    <row r="8" spans="1:19" ht="16.5" thickBot="1" x14ac:dyDescent="0.25">
      <c r="A8" s="98" t="s">
        <v>402</v>
      </c>
      <c r="B8" s="100"/>
      <c r="C8" s="100"/>
      <c r="D8" s="100"/>
      <c r="E8" s="100"/>
      <c r="F8" s="100"/>
      <c r="G8" s="102"/>
    </row>
    <row r="9" spans="1:19" x14ac:dyDescent="0.2">
      <c r="A9" s="109" t="s">
        <v>409</v>
      </c>
      <c r="B9" s="110" t="s">
        <v>306</v>
      </c>
      <c r="C9" s="110" t="s">
        <v>406</v>
      </c>
      <c r="D9" s="110" t="s">
        <v>410</v>
      </c>
      <c r="E9" s="110" t="s">
        <v>411</v>
      </c>
      <c r="F9" s="110" t="s">
        <v>412</v>
      </c>
      <c r="G9" s="111" t="s">
        <v>413</v>
      </c>
    </row>
    <row r="10" spans="1:19" x14ac:dyDescent="0.2">
      <c r="A10" s="112"/>
      <c r="B10" s="113"/>
      <c r="C10" s="113"/>
      <c r="D10" s="113"/>
      <c r="E10" s="113"/>
      <c r="F10" s="113" t="s">
        <v>414</v>
      </c>
      <c r="G10" s="114" t="s">
        <v>2</v>
      </c>
    </row>
    <row r="11" spans="1:19" x14ac:dyDescent="0.2">
      <c r="A11" s="112"/>
      <c r="B11" s="113"/>
      <c r="C11" s="113"/>
      <c r="D11" s="115"/>
      <c r="E11" s="115"/>
      <c r="F11" s="115" t="s">
        <v>415</v>
      </c>
      <c r="G11" s="116" t="s">
        <v>416</v>
      </c>
    </row>
    <row r="12" spans="1:19" ht="15.75" thickBot="1" x14ac:dyDescent="0.25">
      <c r="A12" s="117"/>
      <c r="B12" s="118"/>
      <c r="C12" s="118"/>
      <c r="D12" s="119" t="s">
        <v>417</v>
      </c>
      <c r="E12" s="119" t="s">
        <v>418</v>
      </c>
      <c r="F12" s="119" t="s">
        <v>419</v>
      </c>
      <c r="G12" s="120" t="s">
        <v>420</v>
      </c>
      <c r="S12" s="88">
        <v>1</v>
      </c>
    </row>
    <row r="13" spans="1:19" ht="30" x14ac:dyDescent="0.2">
      <c r="A13" s="121" t="s">
        <v>298</v>
      </c>
      <c r="B13" s="122" t="s">
        <v>299</v>
      </c>
      <c r="C13" s="123" t="s">
        <v>421</v>
      </c>
      <c r="D13" s="124"/>
      <c r="E13" s="124">
        <v>0</v>
      </c>
      <c r="F13" s="125">
        <v>172.24</v>
      </c>
      <c r="G13" s="126">
        <f>F13*E13*D13</f>
        <v>0</v>
      </c>
    </row>
    <row r="14" spans="1:19" ht="30" x14ac:dyDescent="0.2">
      <c r="A14" s="127" t="s">
        <v>298</v>
      </c>
      <c r="B14" s="128" t="s">
        <v>300</v>
      </c>
      <c r="C14" s="129" t="s">
        <v>421</v>
      </c>
      <c r="D14" s="130"/>
      <c r="E14" s="130">
        <v>0</v>
      </c>
      <c r="F14" s="131">
        <v>142.49</v>
      </c>
      <c r="G14" s="132">
        <f>F14*E14*D14</f>
        <v>0</v>
      </c>
    </row>
    <row r="15" spans="1:19" ht="30" x14ac:dyDescent="0.2">
      <c r="A15" s="127" t="s">
        <v>298</v>
      </c>
      <c r="B15" s="128" t="s">
        <v>301</v>
      </c>
      <c r="C15" s="129" t="s">
        <v>421</v>
      </c>
      <c r="D15" s="130"/>
      <c r="E15" s="130">
        <v>0</v>
      </c>
      <c r="F15" s="131">
        <v>131.38</v>
      </c>
      <c r="G15" s="132">
        <f>F15*E15*D15</f>
        <v>0</v>
      </c>
    </row>
    <row r="16" spans="1:19" ht="30" x14ac:dyDescent="0.2">
      <c r="A16" s="127" t="s">
        <v>298</v>
      </c>
      <c r="B16" s="128" t="s">
        <v>302</v>
      </c>
      <c r="C16" s="129" t="s">
        <v>421</v>
      </c>
      <c r="D16" s="130"/>
      <c r="E16" s="130">
        <v>0</v>
      </c>
      <c r="F16" s="131">
        <v>120.62</v>
      </c>
      <c r="G16" s="132">
        <f>F16*E16*D16</f>
        <v>0</v>
      </c>
      <c r="S16" s="88">
        <v>1</v>
      </c>
    </row>
    <row r="17" spans="1:7" ht="30.75" thickBot="1" x14ac:dyDescent="0.25">
      <c r="A17" s="133" t="s">
        <v>298</v>
      </c>
      <c r="B17" s="134" t="s">
        <v>303</v>
      </c>
      <c r="C17" s="118" t="s">
        <v>421</v>
      </c>
      <c r="D17" s="135"/>
      <c r="E17" s="135">
        <v>0</v>
      </c>
      <c r="F17" s="136">
        <v>91.181791666666669</v>
      </c>
      <c r="G17" s="137">
        <f>F17*E17*D17</f>
        <v>0</v>
      </c>
    </row>
    <row r="18" spans="1:7" ht="15.75" thickBot="1" x14ac:dyDescent="0.25">
      <c r="A18" s="103"/>
      <c r="B18" s="100"/>
      <c r="C18" s="100"/>
      <c r="D18" s="138"/>
      <c r="E18" s="138"/>
      <c r="F18" s="139"/>
      <c r="G18" s="140"/>
    </row>
    <row r="19" spans="1:7" ht="16.5" thickBot="1" x14ac:dyDescent="0.25">
      <c r="A19" s="103"/>
      <c r="B19" s="100"/>
      <c r="C19" s="100"/>
      <c r="D19" s="141" t="s">
        <v>422</v>
      </c>
      <c r="E19" s="141"/>
      <c r="F19" s="139"/>
      <c r="G19" s="142">
        <f>SUM(G13:G17)</f>
        <v>0</v>
      </c>
    </row>
    <row r="20" spans="1:7" ht="15.75" thickBot="1" x14ac:dyDescent="0.25">
      <c r="A20" s="103"/>
      <c r="B20" s="100"/>
      <c r="C20" s="100"/>
      <c r="D20" s="138"/>
      <c r="E20" s="138"/>
      <c r="F20" s="139"/>
      <c r="G20" s="143"/>
    </row>
    <row r="21" spans="1:7" ht="16.5" thickBot="1" x14ac:dyDescent="0.25">
      <c r="A21" s="144" t="s">
        <v>404</v>
      </c>
      <c r="B21" s="95"/>
      <c r="C21" s="95"/>
      <c r="D21" s="145"/>
      <c r="E21" s="145"/>
      <c r="F21" s="146"/>
      <c r="G21" s="147"/>
    </row>
    <row r="22" spans="1:7" x14ac:dyDescent="0.2">
      <c r="A22" s="109" t="s">
        <v>409</v>
      </c>
      <c r="B22" s="110" t="s">
        <v>306</v>
      </c>
      <c r="C22" s="110" t="s">
        <v>406</v>
      </c>
      <c r="D22" s="148" t="s">
        <v>423</v>
      </c>
      <c r="E22" s="148" t="s">
        <v>423</v>
      </c>
      <c r="F22" s="149" t="s">
        <v>412</v>
      </c>
      <c r="G22" s="150" t="s">
        <v>413</v>
      </c>
    </row>
    <row r="23" spans="1:7" x14ac:dyDescent="0.2">
      <c r="A23" s="112"/>
      <c r="B23" s="113"/>
      <c r="C23" s="113"/>
      <c r="D23" s="151"/>
      <c r="E23" s="151"/>
      <c r="F23" s="152" t="s">
        <v>414</v>
      </c>
      <c r="G23" s="153" t="s">
        <v>2</v>
      </c>
    </row>
    <row r="24" spans="1:7" ht="15.75" thickBot="1" x14ac:dyDescent="0.25">
      <c r="A24" s="117"/>
      <c r="B24" s="118"/>
      <c r="C24" s="118"/>
      <c r="D24" s="154"/>
      <c r="E24" s="154"/>
      <c r="F24" s="155" t="s">
        <v>416</v>
      </c>
      <c r="G24" s="156"/>
    </row>
    <row r="25" spans="1:7" ht="54" customHeight="1" x14ac:dyDescent="0.2">
      <c r="A25" s="157" t="s">
        <v>327</v>
      </c>
      <c r="B25" s="124" t="s">
        <v>183</v>
      </c>
      <c r="C25" s="123" t="s">
        <v>5</v>
      </c>
      <c r="D25" s="124">
        <v>1</v>
      </c>
      <c r="E25" s="158">
        <v>1</v>
      </c>
      <c r="F25" s="159">
        <v>6200</v>
      </c>
      <c r="G25" s="126">
        <f>IF(B25="",0,D25*E25*F25)</f>
        <v>6200</v>
      </c>
    </row>
    <row r="26" spans="1:7" x14ac:dyDescent="0.2">
      <c r="A26" s="160" t="s">
        <v>318</v>
      </c>
      <c r="B26" s="130"/>
      <c r="C26" s="129" t="s">
        <v>318</v>
      </c>
      <c r="D26" s="130"/>
      <c r="E26" s="161"/>
      <c r="F26" s="162" t="s">
        <v>318</v>
      </c>
      <c r="G26" s="132">
        <f t="shared" ref="G26:G34" si="0">IF(B26="",0,D26*E26*F26)</f>
        <v>0</v>
      </c>
    </row>
    <row r="27" spans="1:7" x14ac:dyDescent="0.2">
      <c r="A27" s="163" t="s">
        <v>318</v>
      </c>
      <c r="B27" s="164"/>
      <c r="C27" s="165" t="s">
        <v>318</v>
      </c>
      <c r="D27" s="164"/>
      <c r="E27" s="166"/>
      <c r="F27" s="167" t="s">
        <v>318</v>
      </c>
      <c r="G27" s="168">
        <f t="shared" si="0"/>
        <v>0</v>
      </c>
    </row>
    <row r="28" spans="1:7" x14ac:dyDescent="0.2">
      <c r="A28" s="163" t="s">
        <v>318</v>
      </c>
      <c r="B28" s="164"/>
      <c r="C28" s="165" t="s">
        <v>318</v>
      </c>
      <c r="D28" s="164"/>
      <c r="E28" s="166"/>
      <c r="F28" s="167" t="s">
        <v>318</v>
      </c>
      <c r="G28" s="168">
        <f t="shared" si="0"/>
        <v>0</v>
      </c>
    </row>
    <row r="29" spans="1:7" x14ac:dyDescent="0.2">
      <c r="A29" s="163" t="s">
        <v>318</v>
      </c>
      <c r="B29" s="164"/>
      <c r="C29" s="165" t="s">
        <v>318</v>
      </c>
      <c r="D29" s="164"/>
      <c r="E29" s="166"/>
      <c r="F29" s="167" t="s">
        <v>318</v>
      </c>
      <c r="G29" s="168">
        <f t="shared" si="0"/>
        <v>0</v>
      </c>
    </row>
    <row r="30" spans="1:7" x14ac:dyDescent="0.2">
      <c r="A30" s="163" t="s">
        <v>318</v>
      </c>
      <c r="B30" s="164"/>
      <c r="C30" s="165" t="s">
        <v>318</v>
      </c>
      <c r="D30" s="164"/>
      <c r="E30" s="166"/>
      <c r="F30" s="167" t="s">
        <v>318</v>
      </c>
      <c r="G30" s="168">
        <f t="shared" si="0"/>
        <v>0</v>
      </c>
    </row>
    <row r="31" spans="1:7" x14ac:dyDescent="0.2">
      <c r="A31" s="163" t="s">
        <v>318</v>
      </c>
      <c r="B31" s="164"/>
      <c r="C31" s="165" t="s">
        <v>318</v>
      </c>
      <c r="D31" s="164"/>
      <c r="E31" s="166"/>
      <c r="F31" s="167" t="s">
        <v>318</v>
      </c>
      <c r="G31" s="168">
        <f t="shared" si="0"/>
        <v>0</v>
      </c>
    </row>
    <row r="32" spans="1:7" x14ac:dyDescent="0.2">
      <c r="A32" s="163" t="s">
        <v>318</v>
      </c>
      <c r="B32" s="164"/>
      <c r="C32" s="165" t="s">
        <v>318</v>
      </c>
      <c r="D32" s="164"/>
      <c r="E32" s="166"/>
      <c r="F32" s="167" t="s">
        <v>318</v>
      </c>
      <c r="G32" s="168">
        <f t="shared" si="0"/>
        <v>0</v>
      </c>
    </row>
    <row r="33" spans="1:7" x14ac:dyDescent="0.2">
      <c r="A33" s="163" t="s">
        <v>318</v>
      </c>
      <c r="B33" s="164"/>
      <c r="C33" s="165" t="s">
        <v>318</v>
      </c>
      <c r="D33" s="164"/>
      <c r="E33" s="166"/>
      <c r="F33" s="167" t="s">
        <v>318</v>
      </c>
      <c r="G33" s="168">
        <f t="shared" si="0"/>
        <v>0</v>
      </c>
    </row>
    <row r="34" spans="1:7" ht="15.75" thickBot="1" x14ac:dyDescent="0.25">
      <c r="A34" s="169" t="s">
        <v>318</v>
      </c>
      <c r="B34" s="135"/>
      <c r="C34" s="170" t="s">
        <v>318</v>
      </c>
      <c r="D34" s="135"/>
      <c r="E34" s="135"/>
      <c r="F34" s="136" t="s">
        <v>318</v>
      </c>
      <c r="G34" s="137">
        <f t="shared" si="0"/>
        <v>0</v>
      </c>
    </row>
    <row r="35" spans="1:7" ht="15.75" thickBot="1" x14ac:dyDescent="0.25">
      <c r="A35" s="103"/>
      <c r="B35" s="100"/>
      <c r="C35" s="100"/>
      <c r="D35" s="138"/>
      <c r="E35" s="138"/>
      <c r="F35" s="139"/>
      <c r="G35" s="140"/>
    </row>
    <row r="36" spans="1:7" ht="16.5" thickBot="1" x14ac:dyDescent="0.25">
      <c r="A36" s="103"/>
      <c r="B36" s="100"/>
      <c r="C36" s="100"/>
      <c r="D36" s="141" t="s">
        <v>424</v>
      </c>
      <c r="E36" s="141"/>
      <c r="F36" s="139"/>
      <c r="G36" s="142">
        <f>SUM(G25:G34)</f>
        <v>6200</v>
      </c>
    </row>
    <row r="37" spans="1:7" ht="15.75" thickBot="1" x14ac:dyDescent="0.25">
      <c r="A37" s="103"/>
      <c r="B37" s="100"/>
      <c r="C37" s="100"/>
      <c r="D37" s="138"/>
      <c r="E37" s="138"/>
      <c r="F37" s="139"/>
      <c r="G37" s="143"/>
    </row>
    <row r="38" spans="1:7" ht="16.5" thickBot="1" x14ac:dyDescent="0.25">
      <c r="A38" s="144" t="s">
        <v>403</v>
      </c>
      <c r="B38" s="95"/>
      <c r="C38" s="95"/>
      <c r="D38" s="145"/>
      <c r="E38" s="145"/>
      <c r="F38" s="146"/>
      <c r="G38" s="147"/>
    </row>
    <row r="39" spans="1:7" x14ac:dyDescent="0.2">
      <c r="A39" s="109"/>
      <c r="B39" s="110"/>
      <c r="C39" s="110" t="s">
        <v>406</v>
      </c>
      <c r="D39" s="110" t="s">
        <v>410</v>
      </c>
      <c r="E39" s="110" t="s">
        <v>411</v>
      </c>
      <c r="F39" s="110" t="s">
        <v>412</v>
      </c>
      <c r="G39" s="150" t="s">
        <v>413</v>
      </c>
    </row>
    <row r="40" spans="1:7" x14ac:dyDescent="0.2">
      <c r="A40" s="112"/>
      <c r="B40" s="113"/>
      <c r="C40" s="113"/>
      <c r="D40" s="151"/>
      <c r="E40" s="151"/>
      <c r="F40" s="113" t="s">
        <v>425</v>
      </c>
      <c r="G40" s="153" t="s">
        <v>2</v>
      </c>
    </row>
    <row r="41" spans="1:7" ht="15.75" thickBot="1" x14ac:dyDescent="0.25">
      <c r="A41" s="117"/>
      <c r="B41" s="118"/>
      <c r="C41" s="118"/>
      <c r="D41" s="154"/>
      <c r="E41" s="154"/>
      <c r="F41" s="115" t="s">
        <v>415</v>
      </c>
      <c r="G41" s="156" t="s">
        <v>416</v>
      </c>
    </row>
    <row r="42" spans="1:7" ht="30" x14ac:dyDescent="0.2">
      <c r="A42" s="171" t="s">
        <v>358</v>
      </c>
      <c r="B42" s="172" t="s">
        <v>361</v>
      </c>
      <c r="C42" s="123" t="s">
        <v>421</v>
      </c>
      <c r="D42" s="124">
        <v>0</v>
      </c>
      <c r="E42" s="124">
        <v>0</v>
      </c>
      <c r="F42" s="125">
        <v>45.11</v>
      </c>
      <c r="G42" s="173">
        <f t="shared" ref="G42:G51" si="1">IF(B42="",0,D42*E42*F42)</f>
        <v>0</v>
      </c>
    </row>
    <row r="43" spans="1:7" x14ac:dyDescent="0.2">
      <c r="A43" s="174" t="s">
        <v>318</v>
      </c>
      <c r="B43" s="175"/>
      <c r="C43" s="176" t="s">
        <v>318</v>
      </c>
      <c r="D43" s="177"/>
      <c r="E43" s="177"/>
      <c r="F43" s="178" t="s">
        <v>318</v>
      </c>
      <c r="G43" s="179">
        <f t="shared" si="1"/>
        <v>0</v>
      </c>
    </row>
    <row r="44" spans="1:7" x14ac:dyDescent="0.2">
      <c r="A44" s="174" t="s">
        <v>318</v>
      </c>
      <c r="B44" s="175"/>
      <c r="C44" s="176" t="s">
        <v>318</v>
      </c>
      <c r="D44" s="177"/>
      <c r="E44" s="177"/>
      <c r="F44" s="178" t="s">
        <v>318</v>
      </c>
      <c r="G44" s="179">
        <f t="shared" si="1"/>
        <v>0</v>
      </c>
    </row>
    <row r="45" spans="1:7" x14ac:dyDescent="0.2">
      <c r="A45" s="174" t="s">
        <v>318</v>
      </c>
      <c r="B45" s="175"/>
      <c r="C45" s="176" t="s">
        <v>318</v>
      </c>
      <c r="D45" s="177"/>
      <c r="E45" s="177"/>
      <c r="F45" s="178" t="s">
        <v>318</v>
      </c>
      <c r="G45" s="179">
        <f t="shared" si="1"/>
        <v>0</v>
      </c>
    </row>
    <row r="46" spans="1:7" x14ac:dyDescent="0.2">
      <c r="A46" s="174" t="s">
        <v>318</v>
      </c>
      <c r="B46" s="175"/>
      <c r="C46" s="176" t="s">
        <v>318</v>
      </c>
      <c r="D46" s="177"/>
      <c r="E46" s="177"/>
      <c r="F46" s="178" t="s">
        <v>318</v>
      </c>
      <c r="G46" s="179">
        <f t="shared" si="1"/>
        <v>0</v>
      </c>
    </row>
    <row r="47" spans="1:7" x14ac:dyDescent="0.2">
      <c r="A47" s="174" t="s">
        <v>318</v>
      </c>
      <c r="B47" s="175"/>
      <c r="C47" s="176" t="s">
        <v>318</v>
      </c>
      <c r="D47" s="177"/>
      <c r="E47" s="177"/>
      <c r="F47" s="178" t="s">
        <v>318</v>
      </c>
      <c r="G47" s="179">
        <f t="shared" si="1"/>
        <v>0</v>
      </c>
    </row>
    <row r="48" spans="1:7" x14ac:dyDescent="0.2">
      <c r="A48" s="174" t="s">
        <v>318</v>
      </c>
      <c r="B48" s="175"/>
      <c r="C48" s="176" t="s">
        <v>318</v>
      </c>
      <c r="D48" s="177"/>
      <c r="E48" s="177"/>
      <c r="F48" s="178" t="s">
        <v>318</v>
      </c>
      <c r="G48" s="179">
        <f t="shared" si="1"/>
        <v>0</v>
      </c>
    </row>
    <row r="49" spans="1:7" x14ac:dyDescent="0.2">
      <c r="A49" s="174" t="s">
        <v>318</v>
      </c>
      <c r="B49" s="175"/>
      <c r="C49" s="176" t="s">
        <v>318</v>
      </c>
      <c r="D49" s="177"/>
      <c r="E49" s="177"/>
      <c r="F49" s="178" t="s">
        <v>318</v>
      </c>
      <c r="G49" s="179">
        <f t="shared" si="1"/>
        <v>0</v>
      </c>
    </row>
    <row r="50" spans="1:7" x14ac:dyDescent="0.2">
      <c r="A50" s="160" t="s">
        <v>318</v>
      </c>
      <c r="B50" s="175"/>
      <c r="C50" s="129" t="s">
        <v>318</v>
      </c>
      <c r="D50" s="130"/>
      <c r="E50" s="130"/>
      <c r="F50" s="131" t="s">
        <v>318</v>
      </c>
      <c r="G50" s="180">
        <f t="shared" si="1"/>
        <v>0</v>
      </c>
    </row>
    <row r="51" spans="1:7" ht="15.75" thickBot="1" x14ac:dyDescent="0.25">
      <c r="A51" s="169" t="s">
        <v>318</v>
      </c>
      <c r="B51" s="181"/>
      <c r="C51" s="170" t="s">
        <v>318</v>
      </c>
      <c r="D51" s="135"/>
      <c r="E51" s="135"/>
      <c r="F51" s="136" t="s">
        <v>318</v>
      </c>
      <c r="G51" s="182">
        <f t="shared" si="1"/>
        <v>0</v>
      </c>
    </row>
    <row r="52" spans="1:7" ht="15.75" thickBot="1" x14ac:dyDescent="0.25">
      <c r="A52" s="103"/>
      <c r="B52" s="100"/>
      <c r="C52" s="100"/>
      <c r="D52" s="100"/>
      <c r="E52" s="100"/>
      <c r="F52" s="100"/>
      <c r="G52" s="183"/>
    </row>
    <row r="53" spans="1:7" ht="16.5" thickBot="1" x14ac:dyDescent="0.25">
      <c r="A53" s="103"/>
      <c r="B53" s="100"/>
      <c r="C53" s="100"/>
      <c r="D53" s="141" t="s">
        <v>426</v>
      </c>
      <c r="E53" s="141"/>
      <c r="F53" s="100"/>
      <c r="G53" s="184">
        <f>SUM(G42:G51)</f>
        <v>0</v>
      </c>
    </row>
    <row r="54" spans="1:7" x14ac:dyDescent="0.2">
      <c r="A54" s="185"/>
      <c r="B54" s="186"/>
      <c r="C54" s="186"/>
      <c r="D54" s="186"/>
      <c r="E54" s="186"/>
      <c r="F54" s="186"/>
      <c r="G54" s="187"/>
    </row>
    <row r="55" spans="1:7" ht="6" customHeight="1" x14ac:dyDescent="0.2">
      <c r="A55" s="188"/>
      <c r="B55" s="189"/>
      <c r="C55" s="189"/>
      <c r="D55" s="189"/>
      <c r="E55" s="189"/>
      <c r="F55" s="189"/>
      <c r="G55" s="190"/>
    </row>
    <row r="56" spans="1:7" x14ac:dyDescent="0.2">
      <c r="A56" s="191">
        <v>1</v>
      </c>
      <c r="B56" s="100" t="s">
        <v>378</v>
      </c>
      <c r="C56" s="192" t="s">
        <v>379</v>
      </c>
      <c r="D56" s="100"/>
      <c r="E56" s="100"/>
      <c r="F56" s="193"/>
      <c r="G56" s="194">
        <f>+G19</f>
        <v>0</v>
      </c>
    </row>
    <row r="57" spans="1:7" x14ac:dyDescent="0.2">
      <c r="A57" s="191">
        <v>2</v>
      </c>
      <c r="B57" s="100" t="s">
        <v>294</v>
      </c>
      <c r="C57" s="192" t="s">
        <v>380</v>
      </c>
      <c r="D57" s="195">
        <f>'COEF PASE'!E8</f>
        <v>0.99</v>
      </c>
      <c r="E57" s="195"/>
      <c r="F57" s="193"/>
      <c r="G57" s="183">
        <f>+D57*G56</f>
        <v>0</v>
      </c>
    </row>
    <row r="58" spans="1:7" ht="6" customHeight="1" thickBot="1" x14ac:dyDescent="0.25">
      <c r="A58" s="103"/>
      <c r="B58" s="100"/>
      <c r="C58" s="192"/>
      <c r="D58" s="192"/>
      <c r="E58" s="192"/>
      <c r="F58" s="196"/>
      <c r="G58" s="197"/>
    </row>
    <row r="59" spans="1:7" ht="16.5" thickTop="1" x14ac:dyDescent="0.2">
      <c r="A59" s="191">
        <v>3</v>
      </c>
      <c r="B59" s="100" t="s">
        <v>381</v>
      </c>
      <c r="C59" s="192"/>
      <c r="D59" s="192"/>
      <c r="E59" s="192"/>
      <c r="F59" s="138"/>
      <c r="G59" s="198">
        <f>SUM(G56:G58)</f>
        <v>0</v>
      </c>
    </row>
    <row r="60" spans="1:7" ht="6" customHeight="1" x14ac:dyDescent="0.2">
      <c r="A60" s="103"/>
      <c r="B60" s="100"/>
      <c r="C60" s="192"/>
      <c r="D60" s="192"/>
      <c r="E60" s="192"/>
      <c r="F60" s="138"/>
      <c r="G60" s="183"/>
    </row>
    <row r="61" spans="1:7" x14ac:dyDescent="0.2">
      <c r="A61" s="191">
        <v>4</v>
      </c>
      <c r="B61" s="100" t="s">
        <v>382</v>
      </c>
      <c r="C61" s="192" t="s">
        <v>383</v>
      </c>
      <c r="D61" s="192"/>
      <c r="E61" s="192"/>
      <c r="F61" s="138"/>
      <c r="G61" s="183">
        <f>+G36</f>
        <v>6200</v>
      </c>
    </row>
    <row r="62" spans="1:7" ht="15.75" thickBot="1" x14ac:dyDescent="0.25">
      <c r="A62" s="191">
        <v>5</v>
      </c>
      <c r="B62" s="100" t="s">
        <v>331</v>
      </c>
      <c r="C62" s="192" t="s">
        <v>384</v>
      </c>
      <c r="D62" s="192"/>
      <c r="E62" s="192"/>
      <c r="F62" s="196"/>
      <c r="G62" s="199">
        <f>+G53</f>
        <v>0</v>
      </c>
    </row>
    <row r="63" spans="1:7" ht="6" customHeight="1" thickTop="1" thickBot="1" x14ac:dyDescent="0.25">
      <c r="A63" s="103"/>
      <c r="B63" s="100"/>
      <c r="C63" s="192"/>
      <c r="D63" s="192"/>
      <c r="E63" s="192"/>
      <c r="F63" s="200"/>
      <c r="G63" s="183"/>
    </row>
    <row r="64" spans="1:7" ht="16.5" thickBot="1" x14ac:dyDescent="0.25">
      <c r="A64" s="201">
        <v>6</v>
      </c>
      <c r="B64" s="202" t="s">
        <v>385</v>
      </c>
      <c r="C64" s="203" t="s">
        <v>386</v>
      </c>
      <c r="D64" s="203"/>
      <c r="E64" s="203"/>
      <c r="F64" s="100"/>
      <c r="G64" s="204">
        <f>+G59+G61+G62</f>
        <v>6200</v>
      </c>
    </row>
    <row r="65" spans="1:7" ht="6" customHeight="1" x14ac:dyDescent="0.2">
      <c r="A65" s="103"/>
      <c r="B65" s="100"/>
      <c r="C65" s="192"/>
      <c r="D65" s="192"/>
      <c r="E65" s="192"/>
      <c r="F65" s="100"/>
      <c r="G65" s="183"/>
    </row>
    <row r="66" spans="1:7" ht="30.75" thickBot="1" x14ac:dyDescent="0.25">
      <c r="A66" s="191">
        <v>7</v>
      </c>
      <c r="B66" s="205" t="s">
        <v>387</v>
      </c>
      <c r="C66" s="192" t="s">
        <v>388</v>
      </c>
      <c r="D66" s="195">
        <f>'COEF PASE'!E16</f>
        <v>6.4740000000000006E-2</v>
      </c>
      <c r="E66" s="195"/>
      <c r="F66" s="100"/>
      <c r="G66" s="183">
        <f>+D66*G64</f>
        <v>401.38800000000003</v>
      </c>
    </row>
    <row r="67" spans="1:7" ht="16.5" thickBot="1" x14ac:dyDescent="0.25">
      <c r="A67" s="201">
        <v>8</v>
      </c>
      <c r="B67" s="202" t="s">
        <v>290</v>
      </c>
      <c r="C67" s="203" t="s">
        <v>389</v>
      </c>
      <c r="D67" s="203"/>
      <c r="E67" s="203"/>
      <c r="F67" s="100"/>
      <c r="G67" s="204">
        <f>+G64+G66</f>
        <v>6601.3879999999999</v>
      </c>
    </row>
    <row r="68" spans="1:7" ht="6" customHeight="1" x14ac:dyDescent="0.2">
      <c r="A68" s="191"/>
      <c r="B68" s="100"/>
      <c r="C68" s="192"/>
      <c r="D68" s="192"/>
      <c r="E68" s="192"/>
      <c r="F68" s="100"/>
      <c r="G68" s="183"/>
    </row>
    <row r="69" spans="1:7" ht="16.5" thickBot="1" x14ac:dyDescent="0.25">
      <c r="A69" s="191">
        <v>9</v>
      </c>
      <c r="B69" s="100" t="s">
        <v>390</v>
      </c>
      <c r="C69" s="192" t="s">
        <v>391</v>
      </c>
      <c r="D69" s="195">
        <f>'COEF PASE'!E19</f>
        <v>0.01</v>
      </c>
      <c r="E69" s="195"/>
      <c r="F69" s="100"/>
      <c r="G69" s="206">
        <f>+D69*G67</f>
        <v>66.01388</v>
      </c>
    </row>
    <row r="70" spans="1:7" ht="16.5" thickBot="1" x14ac:dyDescent="0.25">
      <c r="A70" s="201">
        <v>10</v>
      </c>
      <c r="B70" s="202" t="s">
        <v>290</v>
      </c>
      <c r="C70" s="203" t="s">
        <v>392</v>
      </c>
      <c r="D70" s="203"/>
      <c r="E70" s="203"/>
      <c r="F70" s="100"/>
      <c r="G70" s="204">
        <f>+G67+G69</f>
        <v>6667.4018800000003</v>
      </c>
    </row>
    <row r="71" spans="1:7" ht="6" customHeight="1" x14ac:dyDescent="0.2">
      <c r="A71" s="191"/>
      <c r="B71" s="100"/>
      <c r="C71" s="192"/>
      <c r="D71" s="192"/>
      <c r="E71" s="192"/>
      <c r="F71" s="100"/>
      <c r="G71" s="183"/>
    </row>
    <row r="72" spans="1:7" x14ac:dyDescent="0.2">
      <c r="A72" s="191">
        <v>11</v>
      </c>
      <c r="B72" s="100" t="s">
        <v>393</v>
      </c>
      <c r="C72" s="192" t="s">
        <v>394</v>
      </c>
      <c r="D72" s="195">
        <f>'COEF PASE'!E22</f>
        <v>0.03</v>
      </c>
      <c r="E72" s="195"/>
      <c r="F72" s="100"/>
      <c r="G72" s="183">
        <f>+D72*G70</f>
        <v>200.0220564</v>
      </c>
    </row>
    <row r="73" spans="1:7" ht="6" customHeight="1" thickBot="1" x14ac:dyDescent="0.25">
      <c r="A73" s="191"/>
      <c r="B73" s="100"/>
      <c r="C73" s="100"/>
      <c r="D73" s="100"/>
      <c r="E73" s="100"/>
      <c r="F73" s="100"/>
      <c r="G73" s="183"/>
    </row>
    <row r="74" spans="1:7" ht="16.5" thickBot="1" x14ac:dyDescent="0.25">
      <c r="A74" s="201">
        <v>12</v>
      </c>
      <c r="B74" s="202" t="s">
        <v>395</v>
      </c>
      <c r="C74" s="203" t="s">
        <v>396</v>
      </c>
      <c r="D74" s="203"/>
      <c r="E74" s="203"/>
      <c r="F74" s="100"/>
      <c r="G74" s="204">
        <f>+G70+G72</f>
        <v>6867.4239364000005</v>
      </c>
    </row>
    <row r="75" spans="1:7" ht="6" customHeight="1" thickBot="1" x14ac:dyDescent="0.25">
      <c r="A75" s="103"/>
      <c r="B75" s="100"/>
      <c r="C75" s="192"/>
      <c r="D75" s="195"/>
      <c r="E75" s="192"/>
      <c r="F75" s="100"/>
      <c r="G75" s="183"/>
    </row>
    <row r="76" spans="1:7" ht="16.5" thickBot="1" x14ac:dyDescent="0.25">
      <c r="A76" s="201">
        <v>13</v>
      </c>
      <c r="B76" s="195" t="str">
        <f>'COEF PASE'!C26</f>
        <v>IVA (21%) + IIBB Y OTROS (5%)                   (+)</v>
      </c>
      <c r="C76" s="195" t="str">
        <f>'COEF PASE'!D26</f>
        <v>Z % x ( 12 ) =</v>
      </c>
      <c r="D76" s="195">
        <f>'COEF PASE'!E26</f>
        <v>0.26</v>
      </c>
      <c r="E76" s="203"/>
      <c r="F76" s="100"/>
      <c r="G76" s="204">
        <f>+D76*G74</f>
        <v>1785.5302234640001</v>
      </c>
    </row>
    <row r="77" spans="1:7" ht="6" customHeight="1" thickBot="1" x14ac:dyDescent="0.25">
      <c r="A77" s="191"/>
      <c r="B77" s="100"/>
      <c r="C77" s="100"/>
      <c r="D77" s="195"/>
      <c r="E77" s="195"/>
      <c r="F77" s="207"/>
      <c r="G77" s="199"/>
    </row>
    <row r="78" spans="1:7" ht="6.75" customHeight="1" thickTop="1" thickBot="1" x14ac:dyDescent="0.25">
      <c r="A78" s="191"/>
      <c r="B78" s="100"/>
      <c r="C78" s="100"/>
      <c r="D78" s="192"/>
      <c r="E78" s="192"/>
      <c r="F78" s="100"/>
      <c r="G78" s="183"/>
    </row>
    <row r="79" spans="1:7" ht="16.5" thickBot="1" x14ac:dyDescent="0.25">
      <c r="A79" s="208">
        <v>14</v>
      </c>
      <c r="B79" s="209" t="s">
        <v>398</v>
      </c>
      <c r="C79" s="210"/>
      <c r="D79" s="211" t="s">
        <v>399</v>
      </c>
      <c r="E79" s="211"/>
      <c r="F79" s="210"/>
      <c r="G79" s="212">
        <f>+ROUND(G74+G76,2)</f>
        <v>8652.9500000000007</v>
      </c>
    </row>
    <row r="80" spans="1:7" ht="16.5" thickBot="1" x14ac:dyDescent="0.25">
      <c r="A80" s="213" t="s">
        <v>400</v>
      </c>
      <c r="B80" s="214" t="s">
        <v>401</v>
      </c>
      <c r="C80" s="106"/>
      <c r="D80" s="215"/>
      <c r="E80" s="215"/>
      <c r="F80" s="106"/>
      <c r="G80" s="216"/>
    </row>
  </sheetData>
  <dataValidations count="1">
    <dataValidation type="list" allowBlank="1" showInputMessage="1" showErrorMessage="1" sqref="B51">
      <formula1>#REF!</formula1>
    </dataValidation>
  </dataValidations>
  <printOptions horizontalCentered="1" verticalCentered="1"/>
  <pageMargins left="0.19685039370078741" right="0.19685039370078741" top="0.19685039370078741" bottom="0.19685039370078741" header="0.19685039370078741" footer="0.19685039370078741"/>
  <pageSetup paperSize="9" scale="6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Equipos!$C$14:$C$35</xm:f>
          </x14:formula1>
          <xm:sqref>B43:B50</xm:sqref>
        </x14:dataValidation>
        <x14:dataValidation type="list" allowBlank="1" showInputMessage="1" showErrorMessage="1">
          <x14:formula1>
            <xm:f>Equipos!$C$14:$C$34</xm:f>
          </x14:formula1>
          <xm:sqref>B42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3">
    <tabColor rgb="FFC00000"/>
  </sheetPr>
  <dimension ref="A1:S80"/>
  <sheetViews>
    <sheetView view="pageBreakPreview" topLeftCell="A52" zoomScale="70" zoomScaleNormal="100" zoomScaleSheetLayoutView="70" workbookViewId="0">
      <selection activeCell="B25" sqref="B25:E25"/>
    </sheetView>
  </sheetViews>
  <sheetFormatPr baseColWidth="10" defaultColWidth="11.42578125" defaultRowHeight="15" x14ac:dyDescent="0.2"/>
  <cols>
    <col min="1" max="1" width="20.85546875" style="88" customWidth="1" collapsed="1"/>
    <col min="2" max="2" width="40.5703125" style="88" customWidth="1"/>
    <col min="3" max="3" width="14.7109375" style="88" bestFit="1" customWidth="1"/>
    <col min="4" max="5" width="15.85546875" style="88" customWidth="1"/>
    <col min="6" max="6" width="17.5703125" style="88" customWidth="1"/>
    <col min="7" max="7" width="25.42578125" style="88" customWidth="1"/>
    <col min="8" max="16384" width="11.42578125" style="88"/>
  </cols>
  <sheetData>
    <row r="1" spans="1:19" x14ac:dyDescent="0.2">
      <c r="A1" s="30"/>
      <c r="B1" s="30"/>
      <c r="C1" s="30"/>
      <c r="D1" s="30"/>
      <c r="E1" s="30"/>
      <c r="F1" s="30"/>
      <c r="G1" s="30"/>
    </row>
    <row r="2" spans="1:19" ht="15.75" x14ac:dyDescent="0.2">
      <c r="A2" s="89"/>
      <c r="B2" s="90"/>
      <c r="C2" s="89"/>
      <c r="D2" s="89"/>
      <c r="E2" s="89"/>
      <c r="F2" s="91"/>
      <c r="G2" s="92" t="e">
        <f>#REF!</f>
        <v>#REF!</v>
      </c>
    </row>
    <row r="3" spans="1:19" ht="15.75" thickBot="1" x14ac:dyDescent="0.25">
      <c r="A3" s="30"/>
      <c r="B3" s="30"/>
      <c r="C3" s="30"/>
      <c r="D3" s="30"/>
      <c r="E3" s="30"/>
      <c r="F3" s="30"/>
      <c r="G3" s="32"/>
    </row>
    <row r="4" spans="1:19" ht="15.75" x14ac:dyDescent="0.2">
      <c r="A4" s="93" t="s">
        <v>405</v>
      </c>
      <c r="B4" s="94" t="s">
        <v>846</v>
      </c>
      <c r="C4" s="95"/>
      <c r="D4" s="95"/>
      <c r="E4" s="95"/>
      <c r="F4" s="96"/>
      <c r="G4" s="97" t="s">
        <v>406</v>
      </c>
    </row>
    <row r="5" spans="1:19" ht="15.75" x14ac:dyDescent="0.2">
      <c r="A5" s="98" t="s">
        <v>407</v>
      </c>
      <c r="B5" s="99" t="s">
        <v>847</v>
      </c>
      <c r="C5" s="100"/>
      <c r="D5" s="100"/>
      <c r="E5" s="100"/>
      <c r="F5" s="101"/>
      <c r="G5" s="102" t="s">
        <v>5</v>
      </c>
    </row>
    <row r="6" spans="1:19" ht="9" customHeight="1" x14ac:dyDescent="0.2">
      <c r="A6" s="103"/>
      <c r="B6" s="100"/>
      <c r="C6" s="100"/>
      <c r="D6" s="100"/>
      <c r="E6" s="100"/>
      <c r="F6" s="101"/>
      <c r="G6" s="102"/>
    </row>
    <row r="7" spans="1:19" ht="16.5" thickBot="1" x14ac:dyDescent="0.25">
      <c r="A7" s="104" t="s">
        <v>408</v>
      </c>
      <c r="B7" s="105" t="s">
        <v>650</v>
      </c>
      <c r="C7" s="106"/>
      <c r="D7" s="106"/>
      <c r="E7" s="106"/>
      <c r="F7" s="107"/>
      <c r="G7" s="108">
        <v>10</v>
      </c>
    </row>
    <row r="8" spans="1:19" ht="16.5" thickBot="1" x14ac:dyDescent="0.25">
      <c r="A8" s="98" t="s">
        <v>402</v>
      </c>
      <c r="B8" s="100"/>
      <c r="C8" s="100"/>
      <c r="D8" s="100"/>
      <c r="E8" s="100"/>
      <c r="F8" s="100"/>
      <c r="G8" s="102"/>
    </row>
    <row r="9" spans="1:19" x14ac:dyDescent="0.2">
      <c r="A9" s="109" t="s">
        <v>409</v>
      </c>
      <c r="B9" s="110" t="s">
        <v>306</v>
      </c>
      <c r="C9" s="110" t="s">
        <v>406</v>
      </c>
      <c r="D9" s="110" t="s">
        <v>410</v>
      </c>
      <c r="E9" s="110" t="s">
        <v>411</v>
      </c>
      <c r="F9" s="110" t="s">
        <v>412</v>
      </c>
      <c r="G9" s="111" t="s">
        <v>413</v>
      </c>
    </row>
    <row r="10" spans="1:19" x14ac:dyDescent="0.2">
      <c r="A10" s="112"/>
      <c r="B10" s="113"/>
      <c r="C10" s="113"/>
      <c r="D10" s="113"/>
      <c r="E10" s="113"/>
      <c r="F10" s="113" t="s">
        <v>414</v>
      </c>
      <c r="G10" s="114" t="s">
        <v>2</v>
      </c>
    </row>
    <row r="11" spans="1:19" x14ac:dyDescent="0.2">
      <c r="A11" s="112"/>
      <c r="B11" s="113"/>
      <c r="C11" s="113"/>
      <c r="D11" s="115"/>
      <c r="E11" s="115"/>
      <c r="F11" s="115" t="s">
        <v>415</v>
      </c>
      <c r="G11" s="116" t="s">
        <v>416</v>
      </c>
    </row>
    <row r="12" spans="1:19" ht="15.75" thickBot="1" x14ac:dyDescent="0.25">
      <c r="A12" s="117"/>
      <c r="B12" s="118"/>
      <c r="C12" s="118"/>
      <c r="D12" s="119" t="s">
        <v>417</v>
      </c>
      <c r="E12" s="119" t="s">
        <v>418</v>
      </c>
      <c r="F12" s="119" t="s">
        <v>419</v>
      </c>
      <c r="G12" s="120" t="s">
        <v>420</v>
      </c>
      <c r="S12" s="88">
        <v>1</v>
      </c>
    </row>
    <row r="13" spans="1:19" ht="30" x14ac:dyDescent="0.2">
      <c r="A13" s="121" t="s">
        <v>298</v>
      </c>
      <c r="B13" s="122" t="s">
        <v>299</v>
      </c>
      <c r="C13" s="123" t="s">
        <v>421</v>
      </c>
      <c r="D13" s="124"/>
      <c r="E13" s="124">
        <v>0</v>
      </c>
      <c r="F13" s="125">
        <v>172.24</v>
      </c>
      <c r="G13" s="126">
        <f>F13*E13*D13</f>
        <v>0</v>
      </c>
    </row>
    <row r="14" spans="1:19" ht="30" x14ac:dyDescent="0.2">
      <c r="A14" s="127" t="s">
        <v>298</v>
      </c>
      <c r="B14" s="128" t="s">
        <v>300</v>
      </c>
      <c r="C14" s="129" t="s">
        <v>421</v>
      </c>
      <c r="D14" s="130"/>
      <c r="E14" s="130">
        <v>0</v>
      </c>
      <c r="F14" s="131">
        <v>142.49</v>
      </c>
      <c r="G14" s="132">
        <f>F14*E14*D14</f>
        <v>0</v>
      </c>
    </row>
    <row r="15" spans="1:19" ht="30" x14ac:dyDescent="0.2">
      <c r="A15" s="127" t="s">
        <v>298</v>
      </c>
      <c r="B15" s="128" t="s">
        <v>301</v>
      </c>
      <c r="C15" s="129" t="s">
        <v>421</v>
      </c>
      <c r="D15" s="130"/>
      <c r="E15" s="130">
        <v>0</v>
      </c>
      <c r="F15" s="131">
        <v>131.38</v>
      </c>
      <c r="G15" s="132">
        <f>F15*E15*D15</f>
        <v>0</v>
      </c>
    </row>
    <row r="16" spans="1:19" ht="30" x14ac:dyDescent="0.2">
      <c r="A16" s="127" t="s">
        <v>298</v>
      </c>
      <c r="B16" s="128" t="s">
        <v>302</v>
      </c>
      <c r="C16" s="129" t="s">
        <v>421</v>
      </c>
      <c r="D16" s="130"/>
      <c r="E16" s="130">
        <v>0</v>
      </c>
      <c r="F16" s="131">
        <v>120.62</v>
      </c>
      <c r="G16" s="132">
        <f>F16*E16*D16</f>
        <v>0</v>
      </c>
      <c r="S16" s="88">
        <v>1</v>
      </c>
    </row>
    <row r="17" spans="1:7" ht="30.75" thickBot="1" x14ac:dyDescent="0.25">
      <c r="A17" s="133" t="s">
        <v>298</v>
      </c>
      <c r="B17" s="134" t="s">
        <v>303</v>
      </c>
      <c r="C17" s="118" t="s">
        <v>421</v>
      </c>
      <c r="D17" s="135"/>
      <c r="E17" s="135">
        <v>0</v>
      </c>
      <c r="F17" s="136">
        <v>91.181791666666669</v>
      </c>
      <c r="G17" s="137">
        <f>F17*E17*D17</f>
        <v>0</v>
      </c>
    </row>
    <row r="18" spans="1:7" ht="15.75" thickBot="1" x14ac:dyDescent="0.25">
      <c r="A18" s="103"/>
      <c r="B18" s="100"/>
      <c r="C18" s="100"/>
      <c r="D18" s="138"/>
      <c r="E18" s="138"/>
      <c r="F18" s="139"/>
      <c r="G18" s="140"/>
    </row>
    <row r="19" spans="1:7" ht="16.5" thickBot="1" x14ac:dyDescent="0.25">
      <c r="A19" s="103"/>
      <c r="B19" s="100"/>
      <c r="C19" s="100"/>
      <c r="D19" s="141" t="s">
        <v>422</v>
      </c>
      <c r="E19" s="141"/>
      <c r="F19" s="139"/>
      <c r="G19" s="142">
        <f>SUM(G13:G17)</f>
        <v>0</v>
      </c>
    </row>
    <row r="20" spans="1:7" ht="15.75" thickBot="1" x14ac:dyDescent="0.25">
      <c r="A20" s="103"/>
      <c r="B20" s="100"/>
      <c r="C20" s="100"/>
      <c r="D20" s="138"/>
      <c r="E20" s="138"/>
      <c r="F20" s="139"/>
      <c r="G20" s="143"/>
    </row>
    <row r="21" spans="1:7" ht="16.5" thickBot="1" x14ac:dyDescent="0.25">
      <c r="A21" s="144" t="s">
        <v>404</v>
      </c>
      <c r="B21" s="95"/>
      <c r="C21" s="95"/>
      <c r="D21" s="145"/>
      <c r="E21" s="145"/>
      <c r="F21" s="146"/>
      <c r="G21" s="147"/>
    </row>
    <row r="22" spans="1:7" x14ac:dyDescent="0.2">
      <c r="A22" s="109" t="s">
        <v>409</v>
      </c>
      <c r="B22" s="110" t="s">
        <v>306</v>
      </c>
      <c r="C22" s="110" t="s">
        <v>406</v>
      </c>
      <c r="D22" s="148" t="s">
        <v>423</v>
      </c>
      <c r="E22" s="148" t="s">
        <v>423</v>
      </c>
      <c r="F22" s="149" t="s">
        <v>412</v>
      </c>
      <c r="G22" s="150" t="s">
        <v>413</v>
      </c>
    </row>
    <row r="23" spans="1:7" x14ac:dyDescent="0.2">
      <c r="A23" s="112"/>
      <c r="B23" s="113"/>
      <c r="C23" s="113"/>
      <c r="D23" s="151"/>
      <c r="E23" s="151"/>
      <c r="F23" s="152" t="s">
        <v>414</v>
      </c>
      <c r="G23" s="153" t="s">
        <v>2</v>
      </c>
    </row>
    <row r="24" spans="1:7" ht="15.75" thickBot="1" x14ac:dyDescent="0.25">
      <c r="A24" s="117"/>
      <c r="B24" s="118"/>
      <c r="C24" s="118"/>
      <c r="D24" s="154"/>
      <c r="E24" s="154"/>
      <c r="F24" s="155" t="s">
        <v>416</v>
      </c>
      <c r="G24" s="156"/>
    </row>
    <row r="25" spans="1:7" ht="54" customHeight="1" x14ac:dyDescent="0.2">
      <c r="A25" s="157" t="s">
        <v>327</v>
      </c>
      <c r="B25" s="124" t="s">
        <v>847</v>
      </c>
      <c r="C25" s="123" t="s">
        <v>5</v>
      </c>
      <c r="D25" s="124">
        <v>1</v>
      </c>
      <c r="E25" s="158">
        <v>1</v>
      </c>
      <c r="F25" s="159">
        <v>15000</v>
      </c>
      <c r="G25" s="126">
        <f>IF(B25="",0,D25*E25*F25)</f>
        <v>15000</v>
      </c>
    </row>
    <row r="26" spans="1:7" x14ac:dyDescent="0.2">
      <c r="A26" s="160" t="s">
        <v>318</v>
      </c>
      <c r="B26" s="130"/>
      <c r="C26" s="129" t="s">
        <v>318</v>
      </c>
      <c r="D26" s="130"/>
      <c r="E26" s="161"/>
      <c r="F26" s="162" t="s">
        <v>318</v>
      </c>
      <c r="G26" s="132">
        <f t="shared" ref="G26:G34" si="0">IF(B26="",0,D26*E26*F26)</f>
        <v>0</v>
      </c>
    </row>
    <row r="27" spans="1:7" x14ac:dyDescent="0.2">
      <c r="A27" s="163" t="s">
        <v>318</v>
      </c>
      <c r="B27" s="164"/>
      <c r="C27" s="165" t="s">
        <v>318</v>
      </c>
      <c r="D27" s="164"/>
      <c r="E27" s="166"/>
      <c r="F27" s="167" t="s">
        <v>318</v>
      </c>
      <c r="G27" s="168">
        <f t="shared" si="0"/>
        <v>0</v>
      </c>
    </row>
    <row r="28" spans="1:7" x14ac:dyDescent="0.2">
      <c r="A28" s="163" t="s">
        <v>318</v>
      </c>
      <c r="B28" s="164"/>
      <c r="C28" s="165" t="s">
        <v>318</v>
      </c>
      <c r="D28" s="164"/>
      <c r="E28" s="166"/>
      <c r="F28" s="167" t="s">
        <v>318</v>
      </c>
      <c r="G28" s="168">
        <f t="shared" si="0"/>
        <v>0</v>
      </c>
    </row>
    <row r="29" spans="1:7" x14ac:dyDescent="0.2">
      <c r="A29" s="163" t="s">
        <v>318</v>
      </c>
      <c r="B29" s="164"/>
      <c r="C29" s="165" t="s">
        <v>318</v>
      </c>
      <c r="D29" s="164"/>
      <c r="E29" s="166"/>
      <c r="F29" s="167" t="s">
        <v>318</v>
      </c>
      <c r="G29" s="168">
        <f t="shared" si="0"/>
        <v>0</v>
      </c>
    </row>
    <row r="30" spans="1:7" x14ac:dyDescent="0.2">
      <c r="A30" s="163" t="s">
        <v>318</v>
      </c>
      <c r="B30" s="164"/>
      <c r="C30" s="165" t="s">
        <v>318</v>
      </c>
      <c r="D30" s="164"/>
      <c r="E30" s="166"/>
      <c r="F30" s="167" t="s">
        <v>318</v>
      </c>
      <c r="G30" s="168">
        <f t="shared" si="0"/>
        <v>0</v>
      </c>
    </row>
    <row r="31" spans="1:7" x14ac:dyDescent="0.2">
      <c r="A31" s="163" t="s">
        <v>318</v>
      </c>
      <c r="B31" s="164"/>
      <c r="C31" s="165" t="s">
        <v>318</v>
      </c>
      <c r="D31" s="164"/>
      <c r="E31" s="166"/>
      <c r="F31" s="167" t="s">
        <v>318</v>
      </c>
      <c r="G31" s="168">
        <f t="shared" si="0"/>
        <v>0</v>
      </c>
    </row>
    <row r="32" spans="1:7" x14ac:dyDescent="0.2">
      <c r="A32" s="163" t="s">
        <v>318</v>
      </c>
      <c r="B32" s="164"/>
      <c r="C32" s="165" t="s">
        <v>318</v>
      </c>
      <c r="D32" s="164"/>
      <c r="E32" s="166"/>
      <c r="F32" s="167" t="s">
        <v>318</v>
      </c>
      <c r="G32" s="168">
        <f t="shared" si="0"/>
        <v>0</v>
      </c>
    </row>
    <row r="33" spans="1:7" x14ac:dyDescent="0.2">
      <c r="A33" s="163" t="s">
        <v>318</v>
      </c>
      <c r="B33" s="164"/>
      <c r="C33" s="165" t="s">
        <v>318</v>
      </c>
      <c r="D33" s="164"/>
      <c r="E33" s="166"/>
      <c r="F33" s="167" t="s">
        <v>318</v>
      </c>
      <c r="G33" s="168">
        <f t="shared" si="0"/>
        <v>0</v>
      </c>
    </row>
    <row r="34" spans="1:7" ht="15.75" thickBot="1" x14ac:dyDescent="0.25">
      <c r="A34" s="169" t="s">
        <v>318</v>
      </c>
      <c r="B34" s="135"/>
      <c r="C34" s="170" t="s">
        <v>318</v>
      </c>
      <c r="D34" s="135"/>
      <c r="E34" s="135"/>
      <c r="F34" s="136" t="s">
        <v>318</v>
      </c>
      <c r="G34" s="137">
        <f t="shared" si="0"/>
        <v>0</v>
      </c>
    </row>
    <row r="35" spans="1:7" ht="15.75" thickBot="1" x14ac:dyDescent="0.25">
      <c r="A35" s="103"/>
      <c r="B35" s="100"/>
      <c r="C35" s="100"/>
      <c r="D35" s="138"/>
      <c r="E35" s="138"/>
      <c r="F35" s="139"/>
      <c r="G35" s="140"/>
    </row>
    <row r="36" spans="1:7" ht="16.5" thickBot="1" x14ac:dyDescent="0.25">
      <c r="A36" s="103"/>
      <c r="B36" s="100"/>
      <c r="C36" s="100"/>
      <c r="D36" s="141" t="s">
        <v>424</v>
      </c>
      <c r="E36" s="141"/>
      <c r="F36" s="139"/>
      <c r="G36" s="142">
        <f>SUM(G25:G34)</f>
        <v>15000</v>
      </c>
    </row>
    <row r="37" spans="1:7" ht="15.75" thickBot="1" x14ac:dyDescent="0.25">
      <c r="A37" s="103"/>
      <c r="B37" s="100"/>
      <c r="C37" s="100"/>
      <c r="D37" s="138"/>
      <c r="E37" s="138"/>
      <c r="F37" s="139"/>
      <c r="G37" s="143"/>
    </row>
    <row r="38" spans="1:7" ht="16.5" thickBot="1" x14ac:dyDescent="0.25">
      <c r="A38" s="144" t="s">
        <v>403</v>
      </c>
      <c r="B38" s="95"/>
      <c r="C38" s="95"/>
      <c r="D38" s="145"/>
      <c r="E38" s="145"/>
      <c r="F38" s="146"/>
      <c r="G38" s="147"/>
    </row>
    <row r="39" spans="1:7" x14ac:dyDescent="0.2">
      <c r="A39" s="109"/>
      <c r="B39" s="110"/>
      <c r="C39" s="110" t="s">
        <v>406</v>
      </c>
      <c r="D39" s="110" t="s">
        <v>410</v>
      </c>
      <c r="E39" s="110" t="s">
        <v>411</v>
      </c>
      <c r="F39" s="110" t="s">
        <v>412</v>
      </c>
      <c r="G39" s="150" t="s">
        <v>413</v>
      </c>
    </row>
    <row r="40" spans="1:7" x14ac:dyDescent="0.2">
      <c r="A40" s="112"/>
      <c r="B40" s="113"/>
      <c r="C40" s="113"/>
      <c r="D40" s="151"/>
      <c r="E40" s="151"/>
      <c r="F40" s="113" t="s">
        <v>425</v>
      </c>
      <c r="G40" s="153" t="s">
        <v>2</v>
      </c>
    </row>
    <row r="41" spans="1:7" ht="15.75" thickBot="1" x14ac:dyDescent="0.25">
      <c r="A41" s="117"/>
      <c r="B41" s="118"/>
      <c r="C41" s="118"/>
      <c r="D41" s="154"/>
      <c r="E41" s="154"/>
      <c r="F41" s="115" t="s">
        <v>415</v>
      </c>
      <c r="G41" s="156" t="s">
        <v>416</v>
      </c>
    </row>
    <row r="42" spans="1:7" ht="30" x14ac:dyDescent="0.2">
      <c r="A42" s="171" t="s">
        <v>358</v>
      </c>
      <c r="B42" s="172" t="s">
        <v>361</v>
      </c>
      <c r="C42" s="123" t="s">
        <v>421</v>
      </c>
      <c r="D42" s="124">
        <v>0</v>
      </c>
      <c r="E42" s="124">
        <v>0</v>
      </c>
      <c r="F42" s="125">
        <v>45.11</v>
      </c>
      <c r="G42" s="173">
        <f t="shared" ref="G42:G51" si="1">IF(B42="",0,D42*E42*F42)</f>
        <v>0</v>
      </c>
    </row>
    <row r="43" spans="1:7" x14ac:dyDescent="0.2">
      <c r="A43" s="174" t="s">
        <v>318</v>
      </c>
      <c r="B43" s="175"/>
      <c r="C43" s="176" t="s">
        <v>318</v>
      </c>
      <c r="D43" s="177"/>
      <c r="E43" s="177"/>
      <c r="F43" s="178" t="s">
        <v>318</v>
      </c>
      <c r="G43" s="179">
        <f t="shared" si="1"/>
        <v>0</v>
      </c>
    </row>
    <row r="44" spans="1:7" x14ac:dyDescent="0.2">
      <c r="A44" s="174" t="s">
        <v>318</v>
      </c>
      <c r="B44" s="175"/>
      <c r="C44" s="176" t="s">
        <v>318</v>
      </c>
      <c r="D44" s="177"/>
      <c r="E44" s="177"/>
      <c r="F44" s="178" t="s">
        <v>318</v>
      </c>
      <c r="G44" s="179">
        <f t="shared" si="1"/>
        <v>0</v>
      </c>
    </row>
    <row r="45" spans="1:7" x14ac:dyDescent="0.2">
      <c r="A45" s="174" t="s">
        <v>318</v>
      </c>
      <c r="B45" s="175"/>
      <c r="C45" s="176" t="s">
        <v>318</v>
      </c>
      <c r="D45" s="177"/>
      <c r="E45" s="177"/>
      <c r="F45" s="178" t="s">
        <v>318</v>
      </c>
      <c r="G45" s="179">
        <f t="shared" si="1"/>
        <v>0</v>
      </c>
    </row>
    <row r="46" spans="1:7" x14ac:dyDescent="0.2">
      <c r="A46" s="174" t="s">
        <v>318</v>
      </c>
      <c r="B46" s="175"/>
      <c r="C46" s="176" t="s">
        <v>318</v>
      </c>
      <c r="D46" s="177"/>
      <c r="E46" s="177"/>
      <c r="F46" s="178" t="s">
        <v>318</v>
      </c>
      <c r="G46" s="179">
        <f t="shared" si="1"/>
        <v>0</v>
      </c>
    </row>
    <row r="47" spans="1:7" x14ac:dyDescent="0.2">
      <c r="A47" s="174" t="s">
        <v>318</v>
      </c>
      <c r="B47" s="175"/>
      <c r="C47" s="176" t="s">
        <v>318</v>
      </c>
      <c r="D47" s="177"/>
      <c r="E47" s="177"/>
      <c r="F47" s="178" t="s">
        <v>318</v>
      </c>
      <c r="G47" s="179">
        <f t="shared" si="1"/>
        <v>0</v>
      </c>
    </row>
    <row r="48" spans="1:7" x14ac:dyDescent="0.2">
      <c r="A48" s="174" t="s">
        <v>318</v>
      </c>
      <c r="B48" s="175"/>
      <c r="C48" s="176" t="s">
        <v>318</v>
      </c>
      <c r="D48" s="177"/>
      <c r="E48" s="177"/>
      <c r="F48" s="178" t="s">
        <v>318</v>
      </c>
      <c r="G48" s="179">
        <f t="shared" si="1"/>
        <v>0</v>
      </c>
    </row>
    <row r="49" spans="1:7" x14ac:dyDescent="0.2">
      <c r="A49" s="174" t="s">
        <v>318</v>
      </c>
      <c r="B49" s="175"/>
      <c r="C49" s="176" t="s">
        <v>318</v>
      </c>
      <c r="D49" s="177"/>
      <c r="E49" s="177"/>
      <c r="F49" s="178" t="s">
        <v>318</v>
      </c>
      <c r="G49" s="179">
        <f t="shared" si="1"/>
        <v>0</v>
      </c>
    </row>
    <row r="50" spans="1:7" x14ac:dyDescent="0.2">
      <c r="A50" s="160" t="s">
        <v>318</v>
      </c>
      <c r="B50" s="175"/>
      <c r="C50" s="129" t="s">
        <v>318</v>
      </c>
      <c r="D50" s="130"/>
      <c r="E50" s="130"/>
      <c r="F50" s="131" t="s">
        <v>318</v>
      </c>
      <c r="G50" s="180">
        <f t="shared" si="1"/>
        <v>0</v>
      </c>
    </row>
    <row r="51" spans="1:7" ht="15.75" thickBot="1" x14ac:dyDescent="0.25">
      <c r="A51" s="169" t="s">
        <v>318</v>
      </c>
      <c r="B51" s="181"/>
      <c r="C51" s="170" t="s">
        <v>318</v>
      </c>
      <c r="D51" s="135"/>
      <c r="E51" s="135"/>
      <c r="F51" s="136" t="s">
        <v>318</v>
      </c>
      <c r="G51" s="182">
        <f t="shared" si="1"/>
        <v>0</v>
      </c>
    </row>
    <row r="52" spans="1:7" ht="15.75" thickBot="1" x14ac:dyDescent="0.25">
      <c r="A52" s="103"/>
      <c r="B52" s="100"/>
      <c r="C52" s="100"/>
      <c r="D52" s="100"/>
      <c r="E52" s="100"/>
      <c r="F52" s="100"/>
      <c r="G52" s="183"/>
    </row>
    <row r="53" spans="1:7" ht="16.5" thickBot="1" x14ac:dyDescent="0.25">
      <c r="A53" s="103"/>
      <c r="B53" s="100"/>
      <c r="C53" s="100"/>
      <c r="D53" s="141" t="s">
        <v>426</v>
      </c>
      <c r="E53" s="141"/>
      <c r="F53" s="100"/>
      <c r="G53" s="184">
        <f>SUM(G42:G51)</f>
        <v>0</v>
      </c>
    </row>
    <row r="54" spans="1:7" x14ac:dyDescent="0.2">
      <c r="A54" s="185"/>
      <c r="B54" s="186"/>
      <c r="C54" s="186"/>
      <c r="D54" s="186"/>
      <c r="E54" s="186"/>
      <c r="F54" s="186"/>
      <c r="G54" s="187"/>
    </row>
    <row r="55" spans="1:7" ht="6" customHeight="1" x14ac:dyDescent="0.2">
      <c r="A55" s="188"/>
      <c r="B55" s="189"/>
      <c r="C55" s="189"/>
      <c r="D55" s="189"/>
      <c r="E55" s="189"/>
      <c r="F55" s="189"/>
      <c r="G55" s="190"/>
    </row>
    <row r="56" spans="1:7" x14ac:dyDescent="0.2">
      <c r="A56" s="191">
        <v>1</v>
      </c>
      <c r="B56" s="100" t="s">
        <v>378</v>
      </c>
      <c r="C56" s="192" t="s">
        <v>379</v>
      </c>
      <c r="D56" s="100"/>
      <c r="E56" s="100"/>
      <c r="F56" s="193"/>
      <c r="G56" s="194">
        <f>+G19</f>
        <v>0</v>
      </c>
    </row>
    <row r="57" spans="1:7" x14ac:dyDescent="0.2">
      <c r="A57" s="191">
        <v>2</v>
      </c>
      <c r="B57" s="100" t="s">
        <v>294</v>
      </c>
      <c r="C57" s="192" t="s">
        <v>380</v>
      </c>
      <c r="D57" s="195">
        <f>'COEF PASE'!E8</f>
        <v>0.99</v>
      </c>
      <c r="E57" s="195"/>
      <c r="F57" s="193"/>
      <c r="G57" s="183">
        <f>+D57*G56</f>
        <v>0</v>
      </c>
    </row>
    <row r="58" spans="1:7" ht="6" customHeight="1" thickBot="1" x14ac:dyDescent="0.25">
      <c r="A58" s="103"/>
      <c r="B58" s="100"/>
      <c r="C58" s="192"/>
      <c r="D58" s="192"/>
      <c r="E58" s="192"/>
      <c r="F58" s="196"/>
      <c r="G58" s="197"/>
    </row>
    <row r="59" spans="1:7" ht="16.5" thickTop="1" x14ac:dyDescent="0.2">
      <c r="A59" s="191">
        <v>3</v>
      </c>
      <c r="B59" s="100" t="s">
        <v>381</v>
      </c>
      <c r="C59" s="192"/>
      <c r="D59" s="192"/>
      <c r="E59" s="192"/>
      <c r="F59" s="138"/>
      <c r="G59" s="198">
        <f>SUM(G56:G58)</f>
        <v>0</v>
      </c>
    </row>
    <row r="60" spans="1:7" ht="6" customHeight="1" x14ac:dyDescent="0.2">
      <c r="A60" s="103"/>
      <c r="B60" s="100"/>
      <c r="C60" s="192"/>
      <c r="D60" s="192"/>
      <c r="E60" s="192"/>
      <c r="F60" s="138"/>
      <c r="G60" s="183"/>
    </row>
    <row r="61" spans="1:7" x14ac:dyDescent="0.2">
      <c r="A61" s="191">
        <v>4</v>
      </c>
      <c r="B61" s="100" t="s">
        <v>382</v>
      </c>
      <c r="C61" s="192" t="s">
        <v>383</v>
      </c>
      <c r="D61" s="192"/>
      <c r="E61" s="192"/>
      <c r="F61" s="138"/>
      <c r="G61" s="183">
        <f>+G36</f>
        <v>15000</v>
      </c>
    </row>
    <row r="62" spans="1:7" ht="15.75" thickBot="1" x14ac:dyDescent="0.25">
      <c r="A62" s="191">
        <v>5</v>
      </c>
      <c r="B62" s="100" t="s">
        <v>331</v>
      </c>
      <c r="C62" s="192" t="s">
        <v>384</v>
      </c>
      <c r="D62" s="192"/>
      <c r="E62" s="192"/>
      <c r="F62" s="196"/>
      <c r="G62" s="199">
        <f>+G53</f>
        <v>0</v>
      </c>
    </row>
    <row r="63" spans="1:7" ht="6" customHeight="1" thickTop="1" thickBot="1" x14ac:dyDescent="0.25">
      <c r="A63" s="103"/>
      <c r="B63" s="100"/>
      <c r="C63" s="192"/>
      <c r="D63" s="192"/>
      <c r="E63" s="192"/>
      <c r="F63" s="200"/>
      <c r="G63" s="183"/>
    </row>
    <row r="64" spans="1:7" ht="16.5" thickBot="1" x14ac:dyDescent="0.25">
      <c r="A64" s="201">
        <v>6</v>
      </c>
      <c r="B64" s="202" t="s">
        <v>385</v>
      </c>
      <c r="C64" s="203" t="s">
        <v>386</v>
      </c>
      <c r="D64" s="203"/>
      <c r="E64" s="203"/>
      <c r="F64" s="100"/>
      <c r="G64" s="204">
        <f>+G59+G61+G62</f>
        <v>15000</v>
      </c>
    </row>
    <row r="65" spans="1:7" ht="6" customHeight="1" x14ac:dyDescent="0.2">
      <c r="A65" s="103"/>
      <c r="B65" s="100"/>
      <c r="C65" s="192"/>
      <c r="D65" s="192"/>
      <c r="E65" s="192"/>
      <c r="F65" s="100"/>
      <c r="G65" s="183"/>
    </row>
    <row r="66" spans="1:7" ht="30.75" thickBot="1" x14ac:dyDescent="0.25">
      <c r="A66" s="191">
        <v>7</v>
      </c>
      <c r="B66" s="205" t="s">
        <v>387</v>
      </c>
      <c r="C66" s="192" t="s">
        <v>388</v>
      </c>
      <c r="D66" s="195">
        <f>'COEF PASE'!E16</f>
        <v>6.4740000000000006E-2</v>
      </c>
      <c r="E66" s="195"/>
      <c r="F66" s="100"/>
      <c r="G66" s="183">
        <f>+D66*G64</f>
        <v>971.10000000000014</v>
      </c>
    </row>
    <row r="67" spans="1:7" ht="16.5" thickBot="1" x14ac:dyDescent="0.25">
      <c r="A67" s="201">
        <v>8</v>
      </c>
      <c r="B67" s="202" t="s">
        <v>290</v>
      </c>
      <c r="C67" s="203" t="s">
        <v>389</v>
      </c>
      <c r="D67" s="203"/>
      <c r="E67" s="203"/>
      <c r="F67" s="100"/>
      <c r="G67" s="204">
        <f>+G64+G66</f>
        <v>15971.1</v>
      </c>
    </row>
    <row r="68" spans="1:7" ht="6" customHeight="1" x14ac:dyDescent="0.2">
      <c r="A68" s="191"/>
      <c r="B68" s="100"/>
      <c r="C68" s="192"/>
      <c r="D68" s="192"/>
      <c r="E68" s="192"/>
      <c r="F68" s="100"/>
      <c r="G68" s="183"/>
    </row>
    <row r="69" spans="1:7" ht="16.5" thickBot="1" x14ac:dyDescent="0.25">
      <c r="A69" s="191">
        <v>9</v>
      </c>
      <c r="B69" s="100" t="s">
        <v>390</v>
      </c>
      <c r="C69" s="192" t="s">
        <v>391</v>
      </c>
      <c r="D69" s="195">
        <f>'COEF PASE'!E19</f>
        <v>0.01</v>
      </c>
      <c r="E69" s="195"/>
      <c r="F69" s="100"/>
      <c r="G69" s="206">
        <f>+D69*G67</f>
        <v>159.71100000000001</v>
      </c>
    </row>
    <row r="70" spans="1:7" ht="16.5" thickBot="1" x14ac:dyDescent="0.25">
      <c r="A70" s="201">
        <v>10</v>
      </c>
      <c r="B70" s="202" t="s">
        <v>290</v>
      </c>
      <c r="C70" s="203" t="s">
        <v>392</v>
      </c>
      <c r="D70" s="203"/>
      <c r="E70" s="203"/>
      <c r="F70" s="100"/>
      <c r="G70" s="204">
        <f>+G67+G69</f>
        <v>16130.811</v>
      </c>
    </row>
    <row r="71" spans="1:7" ht="6" customHeight="1" x14ac:dyDescent="0.2">
      <c r="A71" s="191"/>
      <c r="B71" s="100"/>
      <c r="C71" s="192"/>
      <c r="D71" s="192"/>
      <c r="E71" s="192"/>
      <c r="F71" s="100"/>
      <c r="G71" s="183"/>
    </row>
    <row r="72" spans="1:7" x14ac:dyDescent="0.2">
      <c r="A72" s="191">
        <v>11</v>
      </c>
      <c r="B72" s="100" t="s">
        <v>393</v>
      </c>
      <c r="C72" s="192" t="s">
        <v>394</v>
      </c>
      <c r="D72" s="195">
        <f>'COEF PASE'!E22</f>
        <v>0.03</v>
      </c>
      <c r="E72" s="195"/>
      <c r="F72" s="100"/>
      <c r="G72" s="183">
        <f>+D72*G70</f>
        <v>483.92433</v>
      </c>
    </row>
    <row r="73" spans="1:7" ht="6" customHeight="1" thickBot="1" x14ac:dyDescent="0.25">
      <c r="A73" s="191"/>
      <c r="B73" s="100"/>
      <c r="C73" s="100"/>
      <c r="D73" s="100"/>
      <c r="E73" s="100"/>
      <c r="F73" s="100"/>
      <c r="G73" s="183"/>
    </row>
    <row r="74" spans="1:7" ht="16.5" thickBot="1" x14ac:dyDescent="0.25">
      <c r="A74" s="201">
        <v>12</v>
      </c>
      <c r="B74" s="202" t="s">
        <v>395</v>
      </c>
      <c r="C74" s="203" t="s">
        <v>396</v>
      </c>
      <c r="D74" s="203"/>
      <c r="E74" s="203"/>
      <c r="F74" s="100"/>
      <c r="G74" s="204">
        <f>+G70+G72</f>
        <v>16614.73533</v>
      </c>
    </row>
    <row r="75" spans="1:7" ht="6" customHeight="1" thickBot="1" x14ac:dyDescent="0.25">
      <c r="A75" s="103"/>
      <c r="B75" s="100"/>
      <c r="C75" s="192"/>
      <c r="D75" s="195"/>
      <c r="E75" s="192"/>
      <c r="F75" s="100"/>
      <c r="G75" s="183"/>
    </row>
    <row r="76" spans="1:7" ht="16.5" thickBot="1" x14ac:dyDescent="0.25">
      <c r="A76" s="201">
        <v>13</v>
      </c>
      <c r="B76" s="195" t="str">
        <f>'COEF PASE'!C26</f>
        <v>IVA (21%) + IIBB Y OTROS (5%)                   (+)</v>
      </c>
      <c r="C76" s="195" t="str">
        <f>'COEF PASE'!D26</f>
        <v>Z % x ( 12 ) =</v>
      </c>
      <c r="D76" s="195">
        <f>'COEF PASE'!E26</f>
        <v>0.26</v>
      </c>
      <c r="E76" s="203"/>
      <c r="F76" s="100"/>
      <c r="G76" s="204">
        <f>+D76*G74</f>
        <v>4319.8311857999997</v>
      </c>
    </row>
    <row r="77" spans="1:7" ht="6" customHeight="1" thickBot="1" x14ac:dyDescent="0.25">
      <c r="A77" s="191"/>
      <c r="B77" s="100"/>
      <c r="C77" s="100"/>
      <c r="D77" s="195"/>
      <c r="E77" s="195"/>
      <c r="F77" s="207"/>
      <c r="G77" s="199"/>
    </row>
    <row r="78" spans="1:7" ht="6.75" customHeight="1" thickTop="1" thickBot="1" x14ac:dyDescent="0.25">
      <c r="A78" s="191"/>
      <c r="B78" s="100"/>
      <c r="C78" s="100"/>
      <c r="D78" s="192"/>
      <c r="E78" s="192"/>
      <c r="F78" s="100"/>
      <c r="G78" s="183"/>
    </row>
    <row r="79" spans="1:7" ht="16.5" thickBot="1" x14ac:dyDescent="0.25">
      <c r="A79" s="208">
        <v>14</v>
      </c>
      <c r="B79" s="209" t="s">
        <v>398</v>
      </c>
      <c r="C79" s="210"/>
      <c r="D79" s="211" t="s">
        <v>399</v>
      </c>
      <c r="E79" s="211"/>
      <c r="F79" s="210"/>
      <c r="G79" s="212">
        <f>+ROUND(G74+G76,2)</f>
        <v>20934.57</v>
      </c>
    </row>
    <row r="80" spans="1:7" ht="16.5" thickBot="1" x14ac:dyDescent="0.25">
      <c r="A80" s="213" t="s">
        <v>400</v>
      </c>
      <c r="B80" s="214" t="s">
        <v>401</v>
      </c>
      <c r="C80" s="106"/>
      <c r="D80" s="215"/>
      <c r="E80" s="215"/>
      <c r="F80" s="106"/>
      <c r="G80" s="216"/>
    </row>
  </sheetData>
  <dataValidations count="1">
    <dataValidation type="list" allowBlank="1" showInputMessage="1" showErrorMessage="1" sqref="B51">
      <formula1>#REF!</formula1>
    </dataValidation>
  </dataValidations>
  <printOptions horizontalCentered="1" verticalCentered="1"/>
  <pageMargins left="0.19685039370078741" right="0.19685039370078741" top="0.19685039370078741" bottom="0.19685039370078741" header="0.19685039370078741" footer="0.19685039370078741"/>
  <pageSetup paperSize="9" scale="6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Equipos!$C$14:$C$34</xm:f>
          </x14:formula1>
          <xm:sqref>B42</xm:sqref>
        </x14:dataValidation>
        <x14:dataValidation type="list" allowBlank="1" showInputMessage="1" showErrorMessage="1">
          <x14:formula1>
            <xm:f>Equipos!$C$14:$C$35</xm:f>
          </x14:formula1>
          <xm:sqref>B43:B50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4">
    <tabColor rgb="FFC00000"/>
  </sheetPr>
  <dimension ref="A1:S80"/>
  <sheetViews>
    <sheetView view="pageBreakPreview" topLeftCell="A52" zoomScale="70" zoomScaleNormal="100" zoomScaleSheetLayoutView="70" workbookViewId="0">
      <selection activeCell="B25" sqref="B25:E25"/>
    </sheetView>
  </sheetViews>
  <sheetFormatPr baseColWidth="10" defaultColWidth="11.42578125" defaultRowHeight="15" x14ac:dyDescent="0.2"/>
  <cols>
    <col min="1" max="1" width="20.85546875" style="88" customWidth="1" collapsed="1"/>
    <col min="2" max="2" width="40.5703125" style="88" customWidth="1"/>
    <col min="3" max="3" width="14.7109375" style="88" bestFit="1" customWidth="1"/>
    <col min="4" max="5" width="15.85546875" style="88" customWidth="1"/>
    <col min="6" max="6" width="17.5703125" style="88" customWidth="1"/>
    <col min="7" max="7" width="25.42578125" style="88" customWidth="1"/>
    <col min="8" max="16384" width="11.42578125" style="88"/>
  </cols>
  <sheetData>
    <row r="1" spans="1:19" x14ac:dyDescent="0.2">
      <c r="A1" s="30"/>
      <c r="B1" s="30"/>
      <c r="C1" s="30"/>
      <c r="D1" s="30"/>
      <c r="E1" s="30"/>
      <c r="F1" s="30"/>
      <c r="G1" s="30"/>
    </row>
    <row r="2" spans="1:19" ht="15.75" x14ac:dyDescent="0.2">
      <c r="A2" s="89"/>
      <c r="B2" s="90"/>
      <c r="C2" s="89"/>
      <c r="D2" s="89"/>
      <c r="E2" s="89"/>
      <c r="F2" s="91"/>
      <c r="G2" s="92" t="e">
        <f>#REF!</f>
        <v>#REF!</v>
      </c>
    </row>
    <row r="3" spans="1:19" ht="15.75" thickBot="1" x14ac:dyDescent="0.25">
      <c r="A3" s="30"/>
      <c r="B3" s="30"/>
      <c r="C3" s="30"/>
      <c r="D3" s="30"/>
      <c r="E3" s="30"/>
      <c r="F3" s="30"/>
      <c r="G3" s="32"/>
    </row>
    <row r="4" spans="1:19" ht="15.75" x14ac:dyDescent="0.2">
      <c r="A4" s="93" t="s">
        <v>405</v>
      </c>
      <c r="B4" s="94" t="s">
        <v>846</v>
      </c>
      <c r="C4" s="95"/>
      <c r="D4" s="95"/>
      <c r="E4" s="95"/>
      <c r="F4" s="96"/>
      <c r="G4" s="97" t="s">
        <v>406</v>
      </c>
    </row>
    <row r="5" spans="1:19" ht="15.75" x14ac:dyDescent="0.2">
      <c r="A5" s="98" t="s">
        <v>407</v>
      </c>
      <c r="B5" s="99" t="s">
        <v>184</v>
      </c>
      <c r="C5" s="100"/>
      <c r="D5" s="100"/>
      <c r="E5" s="100"/>
      <c r="F5" s="101"/>
      <c r="G5" s="102" t="s">
        <v>5</v>
      </c>
    </row>
    <row r="6" spans="1:19" ht="9" customHeight="1" x14ac:dyDescent="0.2">
      <c r="A6" s="103"/>
      <c r="B6" s="100"/>
      <c r="C6" s="100"/>
      <c r="D6" s="100"/>
      <c r="E6" s="100"/>
      <c r="F6" s="101"/>
      <c r="G6" s="102"/>
    </row>
    <row r="7" spans="1:19" ht="16.5" thickBot="1" x14ac:dyDescent="0.25">
      <c r="A7" s="104" t="s">
        <v>408</v>
      </c>
      <c r="B7" s="105" t="s">
        <v>651</v>
      </c>
      <c r="C7" s="106"/>
      <c r="D7" s="106"/>
      <c r="E7" s="106"/>
      <c r="F7" s="107"/>
      <c r="G7" s="108">
        <v>6</v>
      </c>
    </row>
    <row r="8" spans="1:19" ht="16.5" thickBot="1" x14ac:dyDescent="0.25">
      <c r="A8" s="98" t="s">
        <v>402</v>
      </c>
      <c r="B8" s="100"/>
      <c r="C8" s="100"/>
      <c r="D8" s="100"/>
      <c r="E8" s="100"/>
      <c r="F8" s="100"/>
      <c r="G8" s="102"/>
    </row>
    <row r="9" spans="1:19" x14ac:dyDescent="0.2">
      <c r="A9" s="109" t="s">
        <v>409</v>
      </c>
      <c r="B9" s="110" t="s">
        <v>306</v>
      </c>
      <c r="C9" s="110" t="s">
        <v>406</v>
      </c>
      <c r="D9" s="110" t="s">
        <v>410</v>
      </c>
      <c r="E9" s="110" t="s">
        <v>411</v>
      </c>
      <c r="F9" s="110" t="s">
        <v>412</v>
      </c>
      <c r="G9" s="111" t="s">
        <v>413</v>
      </c>
    </row>
    <row r="10" spans="1:19" x14ac:dyDescent="0.2">
      <c r="A10" s="112"/>
      <c r="B10" s="113"/>
      <c r="C10" s="113"/>
      <c r="D10" s="113"/>
      <c r="E10" s="113"/>
      <c r="F10" s="113" t="s">
        <v>414</v>
      </c>
      <c r="G10" s="114" t="s">
        <v>2</v>
      </c>
    </row>
    <row r="11" spans="1:19" x14ac:dyDescent="0.2">
      <c r="A11" s="112"/>
      <c r="B11" s="113"/>
      <c r="C11" s="113"/>
      <c r="D11" s="115"/>
      <c r="E11" s="115"/>
      <c r="F11" s="115" t="s">
        <v>415</v>
      </c>
      <c r="G11" s="116" t="s">
        <v>416</v>
      </c>
    </row>
    <row r="12" spans="1:19" ht="15.75" thickBot="1" x14ac:dyDescent="0.25">
      <c r="A12" s="117"/>
      <c r="B12" s="118"/>
      <c r="C12" s="118"/>
      <c r="D12" s="119" t="s">
        <v>417</v>
      </c>
      <c r="E12" s="119" t="s">
        <v>418</v>
      </c>
      <c r="F12" s="119" t="s">
        <v>419</v>
      </c>
      <c r="G12" s="120" t="s">
        <v>420</v>
      </c>
      <c r="S12" s="88">
        <v>1</v>
      </c>
    </row>
    <row r="13" spans="1:19" ht="30" x14ac:dyDescent="0.2">
      <c r="A13" s="121" t="s">
        <v>298</v>
      </c>
      <c r="B13" s="122" t="s">
        <v>299</v>
      </c>
      <c r="C13" s="123" t="s">
        <v>421</v>
      </c>
      <c r="D13" s="124"/>
      <c r="E13" s="124">
        <v>0</v>
      </c>
      <c r="F13" s="125">
        <v>172.24</v>
      </c>
      <c r="G13" s="126">
        <f>F13*E13*D13</f>
        <v>0</v>
      </c>
    </row>
    <row r="14" spans="1:19" ht="30" x14ac:dyDescent="0.2">
      <c r="A14" s="127" t="s">
        <v>298</v>
      </c>
      <c r="B14" s="128" t="s">
        <v>300</v>
      </c>
      <c r="C14" s="129" t="s">
        <v>421</v>
      </c>
      <c r="D14" s="130"/>
      <c r="E14" s="130">
        <v>0</v>
      </c>
      <c r="F14" s="131">
        <v>142.49</v>
      </c>
      <c r="G14" s="132">
        <f>F14*E14*D14</f>
        <v>0</v>
      </c>
    </row>
    <row r="15" spans="1:19" ht="30" x14ac:dyDescent="0.2">
      <c r="A15" s="127" t="s">
        <v>298</v>
      </c>
      <c r="B15" s="128" t="s">
        <v>301</v>
      </c>
      <c r="C15" s="129" t="s">
        <v>421</v>
      </c>
      <c r="D15" s="130"/>
      <c r="E15" s="130">
        <v>0</v>
      </c>
      <c r="F15" s="131">
        <v>131.38</v>
      </c>
      <c r="G15" s="132">
        <f>F15*E15*D15</f>
        <v>0</v>
      </c>
    </row>
    <row r="16" spans="1:19" ht="30" x14ac:dyDescent="0.2">
      <c r="A16" s="127" t="s">
        <v>298</v>
      </c>
      <c r="B16" s="128" t="s">
        <v>302</v>
      </c>
      <c r="C16" s="129" t="s">
        <v>421</v>
      </c>
      <c r="D16" s="130"/>
      <c r="E16" s="130">
        <v>0</v>
      </c>
      <c r="F16" s="131">
        <v>120.62</v>
      </c>
      <c r="G16" s="132">
        <f>F16*E16*D16</f>
        <v>0</v>
      </c>
      <c r="S16" s="88">
        <v>1</v>
      </c>
    </row>
    <row r="17" spans="1:7" ht="30.75" thickBot="1" x14ac:dyDescent="0.25">
      <c r="A17" s="133" t="s">
        <v>298</v>
      </c>
      <c r="B17" s="134" t="s">
        <v>303</v>
      </c>
      <c r="C17" s="118" t="s">
        <v>421</v>
      </c>
      <c r="D17" s="135"/>
      <c r="E17" s="135">
        <v>0</v>
      </c>
      <c r="F17" s="136">
        <v>91.181791666666669</v>
      </c>
      <c r="G17" s="137">
        <f>F17*E17*D17</f>
        <v>0</v>
      </c>
    </row>
    <row r="18" spans="1:7" ht="15.75" thickBot="1" x14ac:dyDescent="0.25">
      <c r="A18" s="103"/>
      <c r="B18" s="100"/>
      <c r="C18" s="100"/>
      <c r="D18" s="138"/>
      <c r="E18" s="138"/>
      <c r="F18" s="139"/>
      <c r="G18" s="140"/>
    </row>
    <row r="19" spans="1:7" ht="16.5" thickBot="1" x14ac:dyDescent="0.25">
      <c r="A19" s="103"/>
      <c r="B19" s="100"/>
      <c r="C19" s="100"/>
      <c r="D19" s="141" t="s">
        <v>422</v>
      </c>
      <c r="E19" s="141"/>
      <c r="F19" s="139"/>
      <c r="G19" s="142">
        <f>SUM(G13:G17)</f>
        <v>0</v>
      </c>
    </row>
    <row r="20" spans="1:7" ht="15.75" thickBot="1" x14ac:dyDescent="0.25">
      <c r="A20" s="103"/>
      <c r="B20" s="100"/>
      <c r="C20" s="100"/>
      <c r="D20" s="138"/>
      <c r="E20" s="138"/>
      <c r="F20" s="139"/>
      <c r="G20" s="143"/>
    </row>
    <row r="21" spans="1:7" ht="16.5" thickBot="1" x14ac:dyDescent="0.25">
      <c r="A21" s="144" t="s">
        <v>404</v>
      </c>
      <c r="B21" s="95"/>
      <c r="C21" s="95"/>
      <c r="D21" s="145"/>
      <c r="E21" s="145"/>
      <c r="F21" s="146"/>
      <c r="G21" s="147"/>
    </row>
    <row r="22" spans="1:7" x14ac:dyDescent="0.2">
      <c r="A22" s="109" t="s">
        <v>409</v>
      </c>
      <c r="B22" s="110" t="s">
        <v>306</v>
      </c>
      <c r="C22" s="110" t="s">
        <v>406</v>
      </c>
      <c r="D22" s="148" t="s">
        <v>423</v>
      </c>
      <c r="E22" s="148" t="s">
        <v>423</v>
      </c>
      <c r="F22" s="149" t="s">
        <v>412</v>
      </c>
      <c r="G22" s="150" t="s">
        <v>413</v>
      </c>
    </row>
    <row r="23" spans="1:7" x14ac:dyDescent="0.2">
      <c r="A23" s="112"/>
      <c r="B23" s="113"/>
      <c r="C23" s="113"/>
      <c r="D23" s="151"/>
      <c r="E23" s="151"/>
      <c r="F23" s="152" t="s">
        <v>414</v>
      </c>
      <c r="G23" s="153" t="s">
        <v>2</v>
      </c>
    </row>
    <row r="24" spans="1:7" ht="15.75" thickBot="1" x14ac:dyDescent="0.25">
      <c r="A24" s="117"/>
      <c r="B24" s="118"/>
      <c r="C24" s="118"/>
      <c r="D24" s="154"/>
      <c r="E24" s="154"/>
      <c r="F24" s="155" t="s">
        <v>416</v>
      </c>
      <c r="G24" s="156"/>
    </row>
    <row r="25" spans="1:7" ht="54" customHeight="1" x14ac:dyDescent="0.2">
      <c r="A25" s="157" t="s">
        <v>327</v>
      </c>
      <c r="B25" s="124" t="s">
        <v>184</v>
      </c>
      <c r="C25" s="123" t="s">
        <v>5</v>
      </c>
      <c r="D25" s="124">
        <v>1</v>
      </c>
      <c r="E25" s="158">
        <v>1</v>
      </c>
      <c r="F25" s="159">
        <v>14000</v>
      </c>
      <c r="G25" s="126">
        <f>IF(B25="",0,D25*E25*F25)</f>
        <v>14000</v>
      </c>
    </row>
    <row r="26" spans="1:7" x14ac:dyDescent="0.2">
      <c r="A26" s="160" t="s">
        <v>318</v>
      </c>
      <c r="B26" s="130"/>
      <c r="C26" s="129" t="s">
        <v>318</v>
      </c>
      <c r="D26" s="130"/>
      <c r="E26" s="161"/>
      <c r="F26" s="162" t="s">
        <v>318</v>
      </c>
      <c r="G26" s="132">
        <f t="shared" ref="G26:G34" si="0">IF(B26="",0,D26*E26*F26)</f>
        <v>0</v>
      </c>
    </row>
    <row r="27" spans="1:7" x14ac:dyDescent="0.2">
      <c r="A27" s="163" t="s">
        <v>318</v>
      </c>
      <c r="B27" s="164"/>
      <c r="C27" s="165" t="s">
        <v>318</v>
      </c>
      <c r="D27" s="164"/>
      <c r="E27" s="166"/>
      <c r="F27" s="167" t="s">
        <v>318</v>
      </c>
      <c r="G27" s="168">
        <f t="shared" si="0"/>
        <v>0</v>
      </c>
    </row>
    <row r="28" spans="1:7" x14ac:dyDescent="0.2">
      <c r="A28" s="163" t="s">
        <v>318</v>
      </c>
      <c r="B28" s="164"/>
      <c r="C28" s="165" t="s">
        <v>318</v>
      </c>
      <c r="D28" s="164"/>
      <c r="E28" s="166"/>
      <c r="F28" s="167" t="s">
        <v>318</v>
      </c>
      <c r="G28" s="168">
        <f t="shared" si="0"/>
        <v>0</v>
      </c>
    </row>
    <row r="29" spans="1:7" x14ac:dyDescent="0.2">
      <c r="A29" s="163" t="s">
        <v>318</v>
      </c>
      <c r="B29" s="164"/>
      <c r="C29" s="165" t="s">
        <v>318</v>
      </c>
      <c r="D29" s="164"/>
      <c r="E29" s="166"/>
      <c r="F29" s="167" t="s">
        <v>318</v>
      </c>
      <c r="G29" s="168">
        <f t="shared" si="0"/>
        <v>0</v>
      </c>
    </row>
    <row r="30" spans="1:7" x14ac:dyDescent="0.2">
      <c r="A30" s="163" t="s">
        <v>318</v>
      </c>
      <c r="B30" s="164"/>
      <c r="C30" s="165" t="s">
        <v>318</v>
      </c>
      <c r="D30" s="164"/>
      <c r="E30" s="166"/>
      <c r="F30" s="167" t="s">
        <v>318</v>
      </c>
      <c r="G30" s="168">
        <f t="shared" si="0"/>
        <v>0</v>
      </c>
    </row>
    <row r="31" spans="1:7" x14ac:dyDescent="0.2">
      <c r="A31" s="163" t="s">
        <v>318</v>
      </c>
      <c r="B31" s="164"/>
      <c r="C31" s="165" t="s">
        <v>318</v>
      </c>
      <c r="D31" s="164"/>
      <c r="E31" s="166"/>
      <c r="F31" s="167" t="s">
        <v>318</v>
      </c>
      <c r="G31" s="168">
        <f t="shared" si="0"/>
        <v>0</v>
      </c>
    </row>
    <row r="32" spans="1:7" x14ac:dyDescent="0.2">
      <c r="A32" s="163" t="s">
        <v>318</v>
      </c>
      <c r="B32" s="164"/>
      <c r="C32" s="165" t="s">
        <v>318</v>
      </c>
      <c r="D32" s="164"/>
      <c r="E32" s="166"/>
      <c r="F32" s="167" t="s">
        <v>318</v>
      </c>
      <c r="G32" s="168">
        <f t="shared" si="0"/>
        <v>0</v>
      </c>
    </row>
    <row r="33" spans="1:7" x14ac:dyDescent="0.2">
      <c r="A33" s="163" t="s">
        <v>318</v>
      </c>
      <c r="B33" s="164"/>
      <c r="C33" s="165" t="s">
        <v>318</v>
      </c>
      <c r="D33" s="164"/>
      <c r="E33" s="166"/>
      <c r="F33" s="167" t="s">
        <v>318</v>
      </c>
      <c r="G33" s="168">
        <f t="shared" si="0"/>
        <v>0</v>
      </c>
    </row>
    <row r="34" spans="1:7" ht="15.75" thickBot="1" x14ac:dyDescent="0.25">
      <c r="A34" s="169" t="s">
        <v>318</v>
      </c>
      <c r="B34" s="135"/>
      <c r="C34" s="170" t="s">
        <v>318</v>
      </c>
      <c r="D34" s="135"/>
      <c r="E34" s="135"/>
      <c r="F34" s="136" t="s">
        <v>318</v>
      </c>
      <c r="G34" s="137">
        <f t="shared" si="0"/>
        <v>0</v>
      </c>
    </row>
    <row r="35" spans="1:7" ht="15.75" thickBot="1" x14ac:dyDescent="0.25">
      <c r="A35" s="103"/>
      <c r="B35" s="100"/>
      <c r="C35" s="100"/>
      <c r="D35" s="138"/>
      <c r="E35" s="138"/>
      <c r="F35" s="139"/>
      <c r="G35" s="140"/>
    </row>
    <row r="36" spans="1:7" ht="16.5" thickBot="1" x14ac:dyDescent="0.25">
      <c r="A36" s="103"/>
      <c r="B36" s="100"/>
      <c r="C36" s="100"/>
      <c r="D36" s="141" t="s">
        <v>424</v>
      </c>
      <c r="E36" s="141"/>
      <c r="F36" s="139"/>
      <c r="G36" s="142">
        <f>SUM(G25:G34)</f>
        <v>14000</v>
      </c>
    </row>
    <row r="37" spans="1:7" ht="15.75" thickBot="1" x14ac:dyDescent="0.25">
      <c r="A37" s="103"/>
      <c r="B37" s="100"/>
      <c r="C37" s="100"/>
      <c r="D37" s="138"/>
      <c r="E37" s="138"/>
      <c r="F37" s="139"/>
      <c r="G37" s="143"/>
    </row>
    <row r="38" spans="1:7" ht="16.5" thickBot="1" x14ac:dyDescent="0.25">
      <c r="A38" s="144" t="s">
        <v>403</v>
      </c>
      <c r="B38" s="95"/>
      <c r="C38" s="95"/>
      <c r="D38" s="145"/>
      <c r="E38" s="145"/>
      <c r="F38" s="146"/>
      <c r="G38" s="147"/>
    </row>
    <row r="39" spans="1:7" x14ac:dyDescent="0.2">
      <c r="A39" s="109"/>
      <c r="B39" s="110"/>
      <c r="C39" s="110" t="s">
        <v>406</v>
      </c>
      <c r="D39" s="110" t="s">
        <v>410</v>
      </c>
      <c r="E39" s="110" t="s">
        <v>411</v>
      </c>
      <c r="F39" s="110" t="s">
        <v>412</v>
      </c>
      <c r="G39" s="150" t="s">
        <v>413</v>
      </c>
    </row>
    <row r="40" spans="1:7" x14ac:dyDescent="0.2">
      <c r="A40" s="112"/>
      <c r="B40" s="113"/>
      <c r="C40" s="113"/>
      <c r="D40" s="151"/>
      <c r="E40" s="151"/>
      <c r="F40" s="113" t="s">
        <v>425</v>
      </c>
      <c r="G40" s="153" t="s">
        <v>2</v>
      </c>
    </row>
    <row r="41" spans="1:7" ht="15.75" thickBot="1" x14ac:dyDescent="0.25">
      <c r="A41" s="117"/>
      <c r="B41" s="118"/>
      <c r="C41" s="118"/>
      <c r="D41" s="154"/>
      <c r="E41" s="154"/>
      <c r="F41" s="115" t="s">
        <v>415</v>
      </c>
      <c r="G41" s="156" t="s">
        <v>416</v>
      </c>
    </row>
    <row r="42" spans="1:7" ht="30" x14ac:dyDescent="0.2">
      <c r="A42" s="171" t="s">
        <v>358</v>
      </c>
      <c r="B42" s="172" t="s">
        <v>361</v>
      </c>
      <c r="C42" s="123" t="s">
        <v>421</v>
      </c>
      <c r="D42" s="124">
        <v>0</v>
      </c>
      <c r="E42" s="124">
        <v>0</v>
      </c>
      <c r="F42" s="125">
        <v>45.11</v>
      </c>
      <c r="G42" s="173">
        <f t="shared" ref="G42:G51" si="1">IF(B42="",0,D42*E42*F42)</f>
        <v>0</v>
      </c>
    </row>
    <row r="43" spans="1:7" x14ac:dyDescent="0.2">
      <c r="A43" s="174" t="s">
        <v>318</v>
      </c>
      <c r="B43" s="175"/>
      <c r="C43" s="176" t="s">
        <v>318</v>
      </c>
      <c r="D43" s="177"/>
      <c r="E43" s="177"/>
      <c r="F43" s="178" t="s">
        <v>318</v>
      </c>
      <c r="G43" s="179">
        <f t="shared" si="1"/>
        <v>0</v>
      </c>
    </row>
    <row r="44" spans="1:7" x14ac:dyDescent="0.2">
      <c r="A44" s="174" t="s">
        <v>318</v>
      </c>
      <c r="B44" s="175"/>
      <c r="C44" s="176" t="s">
        <v>318</v>
      </c>
      <c r="D44" s="177"/>
      <c r="E44" s="177"/>
      <c r="F44" s="178" t="s">
        <v>318</v>
      </c>
      <c r="G44" s="179">
        <f t="shared" si="1"/>
        <v>0</v>
      </c>
    </row>
    <row r="45" spans="1:7" x14ac:dyDescent="0.2">
      <c r="A45" s="174" t="s">
        <v>318</v>
      </c>
      <c r="B45" s="175"/>
      <c r="C45" s="176" t="s">
        <v>318</v>
      </c>
      <c r="D45" s="177"/>
      <c r="E45" s="177"/>
      <c r="F45" s="178" t="s">
        <v>318</v>
      </c>
      <c r="G45" s="179">
        <f t="shared" si="1"/>
        <v>0</v>
      </c>
    </row>
    <row r="46" spans="1:7" x14ac:dyDescent="0.2">
      <c r="A46" s="174" t="s">
        <v>318</v>
      </c>
      <c r="B46" s="175"/>
      <c r="C46" s="176" t="s">
        <v>318</v>
      </c>
      <c r="D46" s="177"/>
      <c r="E46" s="177"/>
      <c r="F46" s="178" t="s">
        <v>318</v>
      </c>
      <c r="G46" s="179">
        <f t="shared" si="1"/>
        <v>0</v>
      </c>
    </row>
    <row r="47" spans="1:7" x14ac:dyDescent="0.2">
      <c r="A47" s="174" t="s">
        <v>318</v>
      </c>
      <c r="B47" s="175"/>
      <c r="C47" s="176" t="s">
        <v>318</v>
      </c>
      <c r="D47" s="177"/>
      <c r="E47" s="177"/>
      <c r="F47" s="178" t="s">
        <v>318</v>
      </c>
      <c r="G47" s="179">
        <f t="shared" si="1"/>
        <v>0</v>
      </c>
    </row>
    <row r="48" spans="1:7" x14ac:dyDescent="0.2">
      <c r="A48" s="174" t="s">
        <v>318</v>
      </c>
      <c r="B48" s="175"/>
      <c r="C48" s="176" t="s">
        <v>318</v>
      </c>
      <c r="D48" s="177"/>
      <c r="E48" s="177"/>
      <c r="F48" s="178" t="s">
        <v>318</v>
      </c>
      <c r="G48" s="179">
        <f t="shared" si="1"/>
        <v>0</v>
      </c>
    </row>
    <row r="49" spans="1:7" x14ac:dyDescent="0.2">
      <c r="A49" s="174" t="s">
        <v>318</v>
      </c>
      <c r="B49" s="175"/>
      <c r="C49" s="176" t="s">
        <v>318</v>
      </c>
      <c r="D49" s="177"/>
      <c r="E49" s="177"/>
      <c r="F49" s="178" t="s">
        <v>318</v>
      </c>
      <c r="G49" s="179">
        <f t="shared" si="1"/>
        <v>0</v>
      </c>
    </row>
    <row r="50" spans="1:7" x14ac:dyDescent="0.2">
      <c r="A50" s="160" t="s">
        <v>318</v>
      </c>
      <c r="B50" s="175"/>
      <c r="C50" s="129" t="s">
        <v>318</v>
      </c>
      <c r="D50" s="130"/>
      <c r="E50" s="130"/>
      <c r="F50" s="131" t="s">
        <v>318</v>
      </c>
      <c r="G50" s="180">
        <f t="shared" si="1"/>
        <v>0</v>
      </c>
    </row>
    <row r="51" spans="1:7" ht="15.75" thickBot="1" x14ac:dyDescent="0.25">
      <c r="A51" s="169" t="s">
        <v>318</v>
      </c>
      <c r="B51" s="181"/>
      <c r="C51" s="170" t="s">
        <v>318</v>
      </c>
      <c r="D51" s="135"/>
      <c r="E51" s="135"/>
      <c r="F51" s="136" t="s">
        <v>318</v>
      </c>
      <c r="G51" s="182">
        <f t="shared" si="1"/>
        <v>0</v>
      </c>
    </row>
    <row r="52" spans="1:7" ht="15.75" thickBot="1" x14ac:dyDescent="0.25">
      <c r="A52" s="103"/>
      <c r="B52" s="100"/>
      <c r="C52" s="100"/>
      <c r="D52" s="100"/>
      <c r="E52" s="100"/>
      <c r="F52" s="100"/>
      <c r="G52" s="183"/>
    </row>
    <row r="53" spans="1:7" ht="16.5" thickBot="1" x14ac:dyDescent="0.25">
      <c r="A53" s="103"/>
      <c r="B53" s="100"/>
      <c r="C53" s="100"/>
      <c r="D53" s="141" t="s">
        <v>426</v>
      </c>
      <c r="E53" s="141"/>
      <c r="F53" s="100"/>
      <c r="G53" s="184">
        <f>SUM(G42:G51)</f>
        <v>0</v>
      </c>
    </row>
    <row r="54" spans="1:7" x14ac:dyDescent="0.2">
      <c r="A54" s="185"/>
      <c r="B54" s="186"/>
      <c r="C54" s="186"/>
      <c r="D54" s="186"/>
      <c r="E54" s="186"/>
      <c r="F54" s="186"/>
      <c r="G54" s="187"/>
    </row>
    <row r="55" spans="1:7" ht="6" customHeight="1" x14ac:dyDescent="0.2">
      <c r="A55" s="188"/>
      <c r="B55" s="189"/>
      <c r="C55" s="189"/>
      <c r="D55" s="189"/>
      <c r="E55" s="189"/>
      <c r="F55" s="189"/>
      <c r="G55" s="190"/>
    </row>
    <row r="56" spans="1:7" x14ac:dyDescent="0.2">
      <c r="A56" s="191">
        <v>1</v>
      </c>
      <c r="B56" s="100" t="s">
        <v>378</v>
      </c>
      <c r="C56" s="192" t="s">
        <v>379</v>
      </c>
      <c r="D56" s="100"/>
      <c r="E56" s="100"/>
      <c r="F56" s="193"/>
      <c r="G56" s="194">
        <f>+G19</f>
        <v>0</v>
      </c>
    </row>
    <row r="57" spans="1:7" x14ac:dyDescent="0.2">
      <c r="A57" s="191">
        <v>2</v>
      </c>
      <c r="B57" s="100" t="s">
        <v>294</v>
      </c>
      <c r="C57" s="192" t="s">
        <v>380</v>
      </c>
      <c r="D57" s="195">
        <f>'COEF PASE'!E8</f>
        <v>0.99</v>
      </c>
      <c r="E57" s="195"/>
      <c r="F57" s="193"/>
      <c r="G57" s="183">
        <f>+D57*G56</f>
        <v>0</v>
      </c>
    </row>
    <row r="58" spans="1:7" ht="6" customHeight="1" thickBot="1" x14ac:dyDescent="0.25">
      <c r="A58" s="103"/>
      <c r="B58" s="100"/>
      <c r="C58" s="192"/>
      <c r="D58" s="192"/>
      <c r="E58" s="192"/>
      <c r="F58" s="196"/>
      <c r="G58" s="197"/>
    </row>
    <row r="59" spans="1:7" ht="16.5" thickTop="1" x14ac:dyDescent="0.2">
      <c r="A59" s="191">
        <v>3</v>
      </c>
      <c r="B59" s="100" t="s">
        <v>381</v>
      </c>
      <c r="C59" s="192"/>
      <c r="D59" s="192"/>
      <c r="E59" s="192"/>
      <c r="F59" s="138"/>
      <c r="G59" s="198">
        <f>SUM(G56:G58)</f>
        <v>0</v>
      </c>
    </row>
    <row r="60" spans="1:7" ht="6" customHeight="1" x14ac:dyDescent="0.2">
      <c r="A60" s="103"/>
      <c r="B60" s="100"/>
      <c r="C60" s="192"/>
      <c r="D60" s="192"/>
      <c r="E60" s="192"/>
      <c r="F60" s="138"/>
      <c r="G60" s="183"/>
    </row>
    <row r="61" spans="1:7" x14ac:dyDescent="0.2">
      <c r="A61" s="191">
        <v>4</v>
      </c>
      <c r="B61" s="100" t="s">
        <v>382</v>
      </c>
      <c r="C61" s="192" t="s">
        <v>383</v>
      </c>
      <c r="D61" s="192"/>
      <c r="E61" s="192"/>
      <c r="F61" s="138"/>
      <c r="G61" s="183">
        <f>+G36</f>
        <v>14000</v>
      </c>
    </row>
    <row r="62" spans="1:7" ht="15.75" thickBot="1" x14ac:dyDescent="0.25">
      <c r="A62" s="191">
        <v>5</v>
      </c>
      <c r="B62" s="100" t="s">
        <v>331</v>
      </c>
      <c r="C62" s="192" t="s">
        <v>384</v>
      </c>
      <c r="D62" s="192"/>
      <c r="E62" s="192"/>
      <c r="F62" s="196"/>
      <c r="G62" s="199">
        <f>+G53</f>
        <v>0</v>
      </c>
    </row>
    <row r="63" spans="1:7" ht="6" customHeight="1" thickTop="1" thickBot="1" x14ac:dyDescent="0.25">
      <c r="A63" s="103"/>
      <c r="B63" s="100"/>
      <c r="C63" s="192"/>
      <c r="D63" s="192"/>
      <c r="E63" s="192"/>
      <c r="F63" s="200"/>
      <c r="G63" s="183"/>
    </row>
    <row r="64" spans="1:7" ht="16.5" thickBot="1" x14ac:dyDescent="0.25">
      <c r="A64" s="201">
        <v>6</v>
      </c>
      <c r="B64" s="202" t="s">
        <v>385</v>
      </c>
      <c r="C64" s="203" t="s">
        <v>386</v>
      </c>
      <c r="D64" s="203"/>
      <c r="E64" s="203"/>
      <c r="F64" s="100"/>
      <c r="G64" s="204">
        <f>+G59+G61+G62</f>
        <v>14000</v>
      </c>
    </row>
    <row r="65" spans="1:7" ht="6" customHeight="1" x14ac:dyDescent="0.2">
      <c r="A65" s="103"/>
      <c r="B65" s="100"/>
      <c r="C65" s="192"/>
      <c r="D65" s="192"/>
      <c r="E65" s="192"/>
      <c r="F65" s="100"/>
      <c r="G65" s="183"/>
    </row>
    <row r="66" spans="1:7" ht="30.75" thickBot="1" x14ac:dyDescent="0.25">
      <c r="A66" s="191">
        <v>7</v>
      </c>
      <c r="B66" s="205" t="s">
        <v>387</v>
      </c>
      <c r="C66" s="192" t="s">
        <v>388</v>
      </c>
      <c r="D66" s="195">
        <f>'COEF PASE'!E16</f>
        <v>6.4740000000000006E-2</v>
      </c>
      <c r="E66" s="195"/>
      <c r="F66" s="100"/>
      <c r="G66" s="183">
        <f>+D66*G64</f>
        <v>906.36000000000013</v>
      </c>
    </row>
    <row r="67" spans="1:7" ht="16.5" thickBot="1" x14ac:dyDescent="0.25">
      <c r="A67" s="201">
        <v>8</v>
      </c>
      <c r="B67" s="202" t="s">
        <v>290</v>
      </c>
      <c r="C67" s="203" t="s">
        <v>389</v>
      </c>
      <c r="D67" s="203"/>
      <c r="E67" s="203"/>
      <c r="F67" s="100"/>
      <c r="G67" s="204">
        <f>+G64+G66</f>
        <v>14906.36</v>
      </c>
    </row>
    <row r="68" spans="1:7" ht="6" customHeight="1" x14ac:dyDescent="0.2">
      <c r="A68" s="191"/>
      <c r="B68" s="100"/>
      <c r="C68" s="192"/>
      <c r="D68" s="192"/>
      <c r="E68" s="192"/>
      <c r="F68" s="100"/>
      <c r="G68" s="183"/>
    </row>
    <row r="69" spans="1:7" ht="16.5" thickBot="1" x14ac:dyDescent="0.25">
      <c r="A69" s="191">
        <v>9</v>
      </c>
      <c r="B69" s="100" t="s">
        <v>390</v>
      </c>
      <c r="C69" s="192" t="s">
        <v>391</v>
      </c>
      <c r="D69" s="195">
        <f>'COEF PASE'!E19</f>
        <v>0.01</v>
      </c>
      <c r="E69" s="195"/>
      <c r="F69" s="100"/>
      <c r="G69" s="206">
        <f>+D69*G67</f>
        <v>149.06360000000001</v>
      </c>
    </row>
    <row r="70" spans="1:7" ht="16.5" thickBot="1" x14ac:dyDescent="0.25">
      <c r="A70" s="201">
        <v>10</v>
      </c>
      <c r="B70" s="202" t="s">
        <v>290</v>
      </c>
      <c r="C70" s="203" t="s">
        <v>392</v>
      </c>
      <c r="D70" s="203"/>
      <c r="E70" s="203"/>
      <c r="F70" s="100"/>
      <c r="G70" s="204">
        <f>+G67+G69</f>
        <v>15055.4236</v>
      </c>
    </row>
    <row r="71" spans="1:7" ht="6" customHeight="1" x14ac:dyDescent="0.2">
      <c r="A71" s="191"/>
      <c r="B71" s="100"/>
      <c r="C71" s="192"/>
      <c r="D71" s="192"/>
      <c r="E71" s="192"/>
      <c r="F71" s="100"/>
      <c r="G71" s="183"/>
    </row>
    <row r="72" spans="1:7" x14ac:dyDescent="0.2">
      <c r="A72" s="191">
        <v>11</v>
      </c>
      <c r="B72" s="100" t="s">
        <v>393</v>
      </c>
      <c r="C72" s="192" t="s">
        <v>394</v>
      </c>
      <c r="D72" s="195">
        <f>'COEF PASE'!E22</f>
        <v>0.03</v>
      </c>
      <c r="E72" s="195"/>
      <c r="F72" s="100"/>
      <c r="G72" s="183">
        <f>+D72*G70</f>
        <v>451.66270800000001</v>
      </c>
    </row>
    <row r="73" spans="1:7" ht="6" customHeight="1" thickBot="1" x14ac:dyDescent="0.25">
      <c r="A73" s="191"/>
      <c r="B73" s="100"/>
      <c r="C73" s="100"/>
      <c r="D73" s="100"/>
      <c r="E73" s="100"/>
      <c r="F73" s="100"/>
      <c r="G73" s="183"/>
    </row>
    <row r="74" spans="1:7" ht="16.5" thickBot="1" x14ac:dyDescent="0.25">
      <c r="A74" s="201">
        <v>12</v>
      </c>
      <c r="B74" s="202" t="s">
        <v>395</v>
      </c>
      <c r="C74" s="203" t="s">
        <v>396</v>
      </c>
      <c r="D74" s="203"/>
      <c r="E74" s="203"/>
      <c r="F74" s="100"/>
      <c r="G74" s="204">
        <f>+G70+G72</f>
        <v>15507.086308</v>
      </c>
    </row>
    <row r="75" spans="1:7" ht="6" customHeight="1" thickBot="1" x14ac:dyDescent="0.25">
      <c r="A75" s="103"/>
      <c r="B75" s="100"/>
      <c r="C75" s="192"/>
      <c r="D75" s="195"/>
      <c r="E75" s="192"/>
      <c r="F75" s="100"/>
      <c r="G75" s="183"/>
    </row>
    <row r="76" spans="1:7" ht="16.5" thickBot="1" x14ac:dyDescent="0.25">
      <c r="A76" s="201">
        <v>13</v>
      </c>
      <c r="B76" s="195" t="str">
        <f>'COEF PASE'!C26</f>
        <v>IVA (21%) + IIBB Y OTROS (5%)                   (+)</v>
      </c>
      <c r="C76" s="195" t="str">
        <f>'COEF PASE'!D26</f>
        <v>Z % x ( 12 ) =</v>
      </c>
      <c r="D76" s="195">
        <f>'COEF PASE'!E26</f>
        <v>0.26</v>
      </c>
      <c r="E76" s="203"/>
      <c r="F76" s="100"/>
      <c r="G76" s="204">
        <f>+D76*G74</f>
        <v>4031.84244008</v>
      </c>
    </row>
    <row r="77" spans="1:7" ht="6" customHeight="1" thickBot="1" x14ac:dyDescent="0.25">
      <c r="A77" s="191"/>
      <c r="B77" s="100"/>
      <c r="C77" s="100"/>
      <c r="D77" s="195"/>
      <c r="E77" s="195"/>
      <c r="F77" s="207"/>
      <c r="G77" s="199"/>
    </row>
    <row r="78" spans="1:7" ht="6.75" customHeight="1" thickTop="1" thickBot="1" x14ac:dyDescent="0.25">
      <c r="A78" s="191"/>
      <c r="B78" s="100"/>
      <c r="C78" s="100"/>
      <c r="D78" s="192"/>
      <c r="E78" s="192"/>
      <c r="F78" s="100"/>
      <c r="G78" s="183"/>
    </row>
    <row r="79" spans="1:7" ht="16.5" thickBot="1" x14ac:dyDescent="0.25">
      <c r="A79" s="208">
        <v>14</v>
      </c>
      <c r="B79" s="209" t="s">
        <v>398</v>
      </c>
      <c r="C79" s="210"/>
      <c r="D79" s="211" t="s">
        <v>399</v>
      </c>
      <c r="E79" s="211"/>
      <c r="F79" s="210"/>
      <c r="G79" s="212">
        <f>+ROUND(G74+G76,2)</f>
        <v>19538.93</v>
      </c>
    </row>
    <row r="80" spans="1:7" ht="16.5" thickBot="1" x14ac:dyDescent="0.25">
      <c r="A80" s="213" t="s">
        <v>400</v>
      </c>
      <c r="B80" s="214" t="s">
        <v>401</v>
      </c>
      <c r="C80" s="106"/>
      <c r="D80" s="215"/>
      <c r="E80" s="215"/>
      <c r="F80" s="106"/>
      <c r="G80" s="216"/>
    </row>
  </sheetData>
  <dataValidations count="1">
    <dataValidation type="list" allowBlank="1" showInputMessage="1" showErrorMessage="1" sqref="B51">
      <formula1>#REF!</formula1>
    </dataValidation>
  </dataValidations>
  <printOptions horizontalCentered="1" verticalCentered="1"/>
  <pageMargins left="0.19685039370078741" right="0.19685039370078741" top="0.19685039370078741" bottom="0.19685039370078741" header="0.19685039370078741" footer="0.19685039370078741"/>
  <pageSetup paperSize="9" scale="6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Equipos!$C$14:$C$34</xm:f>
          </x14:formula1>
          <xm:sqref>B42</xm:sqref>
        </x14:dataValidation>
        <x14:dataValidation type="list" allowBlank="1" showInputMessage="1" showErrorMessage="1">
          <x14:formula1>
            <xm:f>Equipos!$C$14:$C$35</xm:f>
          </x14:formula1>
          <xm:sqref>B43:B50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9">
    <tabColor rgb="FFC00000"/>
  </sheetPr>
  <dimension ref="A1:S80"/>
  <sheetViews>
    <sheetView view="pageBreakPreview" topLeftCell="A49" zoomScale="70" zoomScaleNormal="100" zoomScaleSheetLayoutView="70" workbookViewId="0">
      <selection activeCell="B25" sqref="B25:E25"/>
    </sheetView>
  </sheetViews>
  <sheetFormatPr baseColWidth="10" defaultColWidth="11.42578125" defaultRowHeight="15" x14ac:dyDescent="0.2"/>
  <cols>
    <col min="1" max="1" width="20.85546875" style="88" customWidth="1" collapsed="1"/>
    <col min="2" max="2" width="40.5703125" style="88" customWidth="1"/>
    <col min="3" max="3" width="14.7109375" style="88" bestFit="1" customWidth="1"/>
    <col min="4" max="5" width="15.85546875" style="88" customWidth="1"/>
    <col min="6" max="6" width="17.5703125" style="88" customWidth="1"/>
    <col min="7" max="7" width="25.42578125" style="88" customWidth="1"/>
    <col min="8" max="16384" width="11.42578125" style="88"/>
  </cols>
  <sheetData>
    <row r="1" spans="1:19" x14ac:dyDescent="0.2">
      <c r="A1" s="30"/>
      <c r="B1" s="30"/>
      <c r="C1" s="30"/>
      <c r="D1" s="30"/>
      <c r="E1" s="30"/>
      <c r="F1" s="30"/>
      <c r="G1" s="30"/>
    </row>
    <row r="2" spans="1:19" ht="15.75" x14ac:dyDescent="0.2">
      <c r="A2" s="89"/>
      <c r="B2" s="90"/>
      <c r="C2" s="89"/>
      <c r="D2" s="89"/>
      <c r="E2" s="89"/>
      <c r="F2" s="91"/>
      <c r="G2" s="92" t="e">
        <f>#REF!</f>
        <v>#REF!</v>
      </c>
    </row>
    <row r="3" spans="1:19" ht="15.75" thickBot="1" x14ac:dyDescent="0.25">
      <c r="A3" s="30"/>
      <c r="B3" s="30"/>
      <c r="C3" s="30"/>
      <c r="D3" s="30"/>
      <c r="E3" s="30"/>
      <c r="F3" s="30"/>
      <c r="G3" s="32"/>
    </row>
    <row r="4" spans="1:19" ht="15.75" x14ac:dyDescent="0.2">
      <c r="A4" s="93" t="s">
        <v>405</v>
      </c>
      <c r="B4" s="94" t="s">
        <v>851</v>
      </c>
      <c r="C4" s="95"/>
      <c r="D4" s="95"/>
      <c r="E4" s="95"/>
      <c r="F4" s="96"/>
      <c r="G4" s="97" t="s">
        <v>406</v>
      </c>
    </row>
    <row r="5" spans="1:19" ht="15.75" x14ac:dyDescent="0.2">
      <c r="A5" s="98" t="s">
        <v>407</v>
      </c>
      <c r="B5" s="99" t="s">
        <v>171</v>
      </c>
      <c r="C5" s="100"/>
      <c r="D5" s="100"/>
      <c r="E5" s="100"/>
      <c r="F5" s="101"/>
      <c r="G5" s="102" t="s">
        <v>5</v>
      </c>
    </row>
    <row r="6" spans="1:19" ht="9" customHeight="1" x14ac:dyDescent="0.2">
      <c r="A6" s="103"/>
      <c r="B6" s="100"/>
      <c r="C6" s="100"/>
      <c r="D6" s="100"/>
      <c r="E6" s="100"/>
      <c r="F6" s="101"/>
      <c r="G6" s="102"/>
    </row>
    <row r="7" spans="1:19" ht="16.5" thickBot="1" x14ac:dyDescent="0.25">
      <c r="A7" s="104" t="s">
        <v>408</v>
      </c>
      <c r="B7" s="105" t="s">
        <v>636</v>
      </c>
      <c r="C7" s="106"/>
      <c r="D7" s="106"/>
      <c r="E7" s="106"/>
      <c r="F7" s="107"/>
      <c r="G7" s="108">
        <v>2</v>
      </c>
    </row>
    <row r="8" spans="1:19" ht="16.5" thickBot="1" x14ac:dyDescent="0.25">
      <c r="A8" s="98" t="s">
        <v>402</v>
      </c>
      <c r="B8" s="100"/>
      <c r="C8" s="100"/>
      <c r="D8" s="100"/>
      <c r="E8" s="100"/>
      <c r="F8" s="100"/>
      <c r="G8" s="102"/>
    </row>
    <row r="9" spans="1:19" x14ac:dyDescent="0.2">
      <c r="A9" s="109" t="s">
        <v>409</v>
      </c>
      <c r="B9" s="110" t="s">
        <v>306</v>
      </c>
      <c r="C9" s="110" t="s">
        <v>406</v>
      </c>
      <c r="D9" s="110" t="s">
        <v>410</v>
      </c>
      <c r="E9" s="110" t="s">
        <v>411</v>
      </c>
      <c r="F9" s="110" t="s">
        <v>412</v>
      </c>
      <c r="G9" s="111" t="s">
        <v>413</v>
      </c>
    </row>
    <row r="10" spans="1:19" x14ac:dyDescent="0.2">
      <c r="A10" s="112"/>
      <c r="B10" s="113"/>
      <c r="C10" s="113"/>
      <c r="D10" s="113"/>
      <c r="E10" s="113"/>
      <c r="F10" s="113" t="s">
        <v>414</v>
      </c>
      <c r="G10" s="114" t="s">
        <v>2</v>
      </c>
    </row>
    <row r="11" spans="1:19" x14ac:dyDescent="0.2">
      <c r="A11" s="112"/>
      <c r="B11" s="113"/>
      <c r="C11" s="113"/>
      <c r="D11" s="115"/>
      <c r="E11" s="115"/>
      <c r="F11" s="115" t="s">
        <v>415</v>
      </c>
      <c r="G11" s="116" t="s">
        <v>416</v>
      </c>
    </row>
    <row r="12" spans="1:19" ht="15.75" thickBot="1" x14ac:dyDescent="0.25">
      <c r="A12" s="117"/>
      <c r="B12" s="118"/>
      <c r="C12" s="118"/>
      <c r="D12" s="119" t="s">
        <v>417</v>
      </c>
      <c r="E12" s="119" t="s">
        <v>418</v>
      </c>
      <c r="F12" s="119" t="s">
        <v>419</v>
      </c>
      <c r="G12" s="120" t="s">
        <v>420</v>
      </c>
      <c r="S12" s="88">
        <v>1</v>
      </c>
    </row>
    <row r="13" spans="1:19" ht="30" x14ac:dyDescent="0.2">
      <c r="A13" s="121" t="s">
        <v>298</v>
      </c>
      <c r="B13" s="122" t="s">
        <v>299</v>
      </c>
      <c r="C13" s="123" t="s">
        <v>421</v>
      </c>
      <c r="D13" s="124"/>
      <c r="E13" s="124">
        <v>0</v>
      </c>
      <c r="F13" s="125">
        <v>172.24</v>
      </c>
      <c r="G13" s="126">
        <f>F13*E13*D13</f>
        <v>0</v>
      </c>
    </row>
    <row r="14" spans="1:19" ht="30" x14ac:dyDescent="0.2">
      <c r="A14" s="127" t="s">
        <v>298</v>
      </c>
      <c r="B14" s="128" t="s">
        <v>300</v>
      </c>
      <c r="C14" s="129" t="s">
        <v>421</v>
      </c>
      <c r="D14" s="130"/>
      <c r="E14" s="130">
        <v>0</v>
      </c>
      <c r="F14" s="131">
        <v>142.49</v>
      </c>
      <c r="G14" s="132">
        <f>F14*E14*D14</f>
        <v>0</v>
      </c>
    </row>
    <row r="15" spans="1:19" ht="30" x14ac:dyDescent="0.2">
      <c r="A15" s="127" t="s">
        <v>298</v>
      </c>
      <c r="B15" s="128" t="s">
        <v>301</v>
      </c>
      <c r="C15" s="129" t="s">
        <v>421</v>
      </c>
      <c r="D15" s="130"/>
      <c r="E15" s="130">
        <v>0</v>
      </c>
      <c r="F15" s="131">
        <v>131.38</v>
      </c>
      <c r="G15" s="132">
        <f>F15*E15*D15</f>
        <v>0</v>
      </c>
    </row>
    <row r="16" spans="1:19" ht="30" x14ac:dyDescent="0.2">
      <c r="A16" s="127" t="s">
        <v>298</v>
      </c>
      <c r="B16" s="128" t="s">
        <v>302</v>
      </c>
      <c r="C16" s="129" t="s">
        <v>421</v>
      </c>
      <c r="D16" s="130"/>
      <c r="E16" s="130">
        <v>0</v>
      </c>
      <c r="F16" s="131">
        <v>120.62</v>
      </c>
      <c r="G16" s="132">
        <f>F16*E16*D16</f>
        <v>0</v>
      </c>
      <c r="S16" s="88">
        <v>1</v>
      </c>
    </row>
    <row r="17" spans="1:7" ht="30.75" thickBot="1" x14ac:dyDescent="0.25">
      <c r="A17" s="133" t="s">
        <v>298</v>
      </c>
      <c r="B17" s="134" t="s">
        <v>303</v>
      </c>
      <c r="C17" s="118" t="s">
        <v>421</v>
      </c>
      <c r="D17" s="135"/>
      <c r="E17" s="135">
        <v>0</v>
      </c>
      <c r="F17" s="136">
        <v>91.181791666666669</v>
      </c>
      <c r="G17" s="137">
        <f>F17*E17*D17</f>
        <v>0</v>
      </c>
    </row>
    <row r="18" spans="1:7" ht="15.75" thickBot="1" x14ac:dyDescent="0.25">
      <c r="A18" s="103"/>
      <c r="B18" s="100"/>
      <c r="C18" s="100"/>
      <c r="D18" s="138"/>
      <c r="E18" s="138"/>
      <c r="F18" s="139"/>
      <c r="G18" s="140"/>
    </row>
    <row r="19" spans="1:7" ht="16.5" thickBot="1" x14ac:dyDescent="0.25">
      <c r="A19" s="103"/>
      <c r="B19" s="100"/>
      <c r="C19" s="100"/>
      <c r="D19" s="141" t="s">
        <v>422</v>
      </c>
      <c r="E19" s="141"/>
      <c r="F19" s="139"/>
      <c r="G19" s="142">
        <f>SUM(G13:G17)</f>
        <v>0</v>
      </c>
    </row>
    <row r="20" spans="1:7" ht="15.75" thickBot="1" x14ac:dyDescent="0.25">
      <c r="A20" s="103"/>
      <c r="B20" s="100"/>
      <c r="C20" s="100"/>
      <c r="D20" s="138"/>
      <c r="E20" s="138"/>
      <c r="F20" s="139"/>
      <c r="G20" s="143"/>
    </row>
    <row r="21" spans="1:7" ht="16.5" thickBot="1" x14ac:dyDescent="0.25">
      <c r="A21" s="144" t="s">
        <v>404</v>
      </c>
      <c r="B21" s="95"/>
      <c r="C21" s="95"/>
      <c r="D21" s="145"/>
      <c r="E21" s="145"/>
      <c r="F21" s="146"/>
      <c r="G21" s="147"/>
    </row>
    <row r="22" spans="1:7" x14ac:dyDescent="0.2">
      <c r="A22" s="109" t="s">
        <v>409</v>
      </c>
      <c r="B22" s="110" t="s">
        <v>306</v>
      </c>
      <c r="C22" s="110" t="s">
        <v>406</v>
      </c>
      <c r="D22" s="148" t="s">
        <v>423</v>
      </c>
      <c r="E22" s="148" t="s">
        <v>423</v>
      </c>
      <c r="F22" s="149" t="s">
        <v>412</v>
      </c>
      <c r="G22" s="150" t="s">
        <v>413</v>
      </c>
    </row>
    <row r="23" spans="1:7" x14ac:dyDescent="0.2">
      <c r="A23" s="112"/>
      <c r="B23" s="113"/>
      <c r="C23" s="113"/>
      <c r="D23" s="151"/>
      <c r="E23" s="151"/>
      <c r="F23" s="152" t="s">
        <v>414</v>
      </c>
      <c r="G23" s="153" t="s">
        <v>2</v>
      </c>
    </row>
    <row r="24" spans="1:7" ht="15.75" thickBot="1" x14ac:dyDescent="0.25">
      <c r="A24" s="117"/>
      <c r="B24" s="118"/>
      <c r="C24" s="118"/>
      <c r="D24" s="154"/>
      <c r="E24" s="154"/>
      <c r="F24" s="155" t="s">
        <v>416</v>
      </c>
      <c r="G24" s="156"/>
    </row>
    <row r="25" spans="1:7" ht="54" customHeight="1" x14ac:dyDescent="0.2">
      <c r="A25" s="157" t="s">
        <v>327</v>
      </c>
      <c r="B25" s="124" t="s">
        <v>171</v>
      </c>
      <c r="C25" s="123" t="s">
        <v>5</v>
      </c>
      <c r="D25" s="124">
        <v>1</v>
      </c>
      <c r="E25" s="158">
        <v>1</v>
      </c>
      <c r="F25" s="159">
        <v>693.2</v>
      </c>
      <c r="G25" s="126">
        <f>IF(B25="",0,D25*E25*F25)</f>
        <v>693.2</v>
      </c>
    </row>
    <row r="26" spans="1:7" x14ac:dyDescent="0.2">
      <c r="A26" s="160" t="s">
        <v>318</v>
      </c>
      <c r="B26" s="130"/>
      <c r="C26" s="129" t="s">
        <v>318</v>
      </c>
      <c r="D26" s="130"/>
      <c r="E26" s="161"/>
      <c r="F26" s="162" t="s">
        <v>318</v>
      </c>
      <c r="G26" s="132">
        <f t="shared" ref="G26:G34" si="0">IF(B26="",0,D26*E26*F26)</f>
        <v>0</v>
      </c>
    </row>
    <row r="27" spans="1:7" x14ac:dyDescent="0.2">
      <c r="A27" s="163" t="s">
        <v>318</v>
      </c>
      <c r="B27" s="164"/>
      <c r="C27" s="165" t="s">
        <v>318</v>
      </c>
      <c r="D27" s="164"/>
      <c r="E27" s="166"/>
      <c r="F27" s="167" t="s">
        <v>318</v>
      </c>
      <c r="G27" s="168">
        <f t="shared" si="0"/>
        <v>0</v>
      </c>
    </row>
    <row r="28" spans="1:7" x14ac:dyDescent="0.2">
      <c r="A28" s="163" t="s">
        <v>318</v>
      </c>
      <c r="B28" s="164"/>
      <c r="C28" s="165" t="s">
        <v>318</v>
      </c>
      <c r="D28" s="164"/>
      <c r="E28" s="166"/>
      <c r="F28" s="167" t="s">
        <v>318</v>
      </c>
      <c r="G28" s="168">
        <f t="shared" si="0"/>
        <v>0</v>
      </c>
    </row>
    <row r="29" spans="1:7" x14ac:dyDescent="0.2">
      <c r="A29" s="163" t="s">
        <v>318</v>
      </c>
      <c r="B29" s="164"/>
      <c r="C29" s="165" t="s">
        <v>318</v>
      </c>
      <c r="D29" s="164"/>
      <c r="E29" s="166"/>
      <c r="F29" s="167" t="s">
        <v>318</v>
      </c>
      <c r="G29" s="168">
        <f t="shared" si="0"/>
        <v>0</v>
      </c>
    </row>
    <row r="30" spans="1:7" x14ac:dyDescent="0.2">
      <c r="A30" s="163" t="s">
        <v>318</v>
      </c>
      <c r="B30" s="164"/>
      <c r="C30" s="165" t="s">
        <v>318</v>
      </c>
      <c r="D30" s="164"/>
      <c r="E30" s="166"/>
      <c r="F30" s="167" t="s">
        <v>318</v>
      </c>
      <c r="G30" s="168">
        <f t="shared" si="0"/>
        <v>0</v>
      </c>
    </row>
    <row r="31" spans="1:7" x14ac:dyDescent="0.2">
      <c r="A31" s="163" t="s">
        <v>318</v>
      </c>
      <c r="B31" s="164"/>
      <c r="C31" s="165" t="s">
        <v>318</v>
      </c>
      <c r="D31" s="164"/>
      <c r="E31" s="166"/>
      <c r="F31" s="167" t="s">
        <v>318</v>
      </c>
      <c r="G31" s="168">
        <f t="shared" si="0"/>
        <v>0</v>
      </c>
    </row>
    <row r="32" spans="1:7" x14ac:dyDescent="0.2">
      <c r="A32" s="163" t="s">
        <v>318</v>
      </c>
      <c r="B32" s="164"/>
      <c r="C32" s="165" t="s">
        <v>318</v>
      </c>
      <c r="D32" s="164"/>
      <c r="E32" s="166"/>
      <c r="F32" s="167" t="s">
        <v>318</v>
      </c>
      <c r="G32" s="168">
        <f t="shared" si="0"/>
        <v>0</v>
      </c>
    </row>
    <row r="33" spans="1:7" x14ac:dyDescent="0.2">
      <c r="A33" s="163" t="s">
        <v>318</v>
      </c>
      <c r="B33" s="164"/>
      <c r="C33" s="165" t="s">
        <v>318</v>
      </c>
      <c r="D33" s="164"/>
      <c r="E33" s="166"/>
      <c r="F33" s="167" t="s">
        <v>318</v>
      </c>
      <c r="G33" s="168">
        <f t="shared" si="0"/>
        <v>0</v>
      </c>
    </row>
    <row r="34" spans="1:7" ht="15.75" thickBot="1" x14ac:dyDescent="0.25">
      <c r="A34" s="169" t="s">
        <v>318</v>
      </c>
      <c r="B34" s="135"/>
      <c r="C34" s="170" t="s">
        <v>318</v>
      </c>
      <c r="D34" s="135"/>
      <c r="E34" s="135"/>
      <c r="F34" s="136" t="s">
        <v>318</v>
      </c>
      <c r="G34" s="137">
        <f t="shared" si="0"/>
        <v>0</v>
      </c>
    </row>
    <row r="35" spans="1:7" ht="15.75" thickBot="1" x14ac:dyDescent="0.25">
      <c r="A35" s="103"/>
      <c r="B35" s="100"/>
      <c r="C35" s="100"/>
      <c r="D35" s="138"/>
      <c r="E35" s="138"/>
      <c r="F35" s="139"/>
      <c r="G35" s="140"/>
    </row>
    <row r="36" spans="1:7" ht="16.5" thickBot="1" x14ac:dyDescent="0.25">
      <c r="A36" s="103"/>
      <c r="B36" s="100"/>
      <c r="C36" s="100"/>
      <c r="D36" s="141" t="s">
        <v>424</v>
      </c>
      <c r="E36" s="141"/>
      <c r="F36" s="139"/>
      <c r="G36" s="142">
        <f>SUM(G25:G34)</f>
        <v>693.2</v>
      </c>
    </row>
    <row r="37" spans="1:7" ht="15.75" thickBot="1" x14ac:dyDescent="0.25">
      <c r="A37" s="103"/>
      <c r="B37" s="100"/>
      <c r="C37" s="100"/>
      <c r="D37" s="138"/>
      <c r="E37" s="138"/>
      <c r="F37" s="139"/>
      <c r="G37" s="143"/>
    </row>
    <row r="38" spans="1:7" ht="16.5" thickBot="1" x14ac:dyDescent="0.25">
      <c r="A38" s="144" t="s">
        <v>403</v>
      </c>
      <c r="B38" s="95"/>
      <c r="C38" s="95"/>
      <c r="D38" s="145"/>
      <c r="E38" s="145"/>
      <c r="F38" s="146"/>
      <c r="G38" s="147"/>
    </row>
    <row r="39" spans="1:7" x14ac:dyDescent="0.2">
      <c r="A39" s="109"/>
      <c r="B39" s="110"/>
      <c r="C39" s="110" t="s">
        <v>406</v>
      </c>
      <c r="D39" s="110" t="s">
        <v>410</v>
      </c>
      <c r="E39" s="110" t="s">
        <v>411</v>
      </c>
      <c r="F39" s="110" t="s">
        <v>412</v>
      </c>
      <c r="G39" s="150" t="s">
        <v>413</v>
      </c>
    </row>
    <row r="40" spans="1:7" x14ac:dyDescent="0.2">
      <c r="A40" s="112"/>
      <c r="B40" s="113"/>
      <c r="C40" s="113"/>
      <c r="D40" s="151"/>
      <c r="E40" s="151"/>
      <c r="F40" s="113" t="s">
        <v>425</v>
      </c>
      <c r="G40" s="153" t="s">
        <v>2</v>
      </c>
    </row>
    <row r="41" spans="1:7" ht="15.75" thickBot="1" x14ac:dyDescent="0.25">
      <c r="A41" s="117"/>
      <c r="B41" s="118"/>
      <c r="C41" s="118"/>
      <c r="D41" s="154"/>
      <c r="E41" s="154"/>
      <c r="F41" s="115" t="s">
        <v>415</v>
      </c>
      <c r="G41" s="156" t="s">
        <v>416</v>
      </c>
    </row>
    <row r="42" spans="1:7" ht="30" x14ac:dyDescent="0.2">
      <c r="A42" s="171" t="s">
        <v>358</v>
      </c>
      <c r="B42" s="172" t="s">
        <v>361</v>
      </c>
      <c r="C42" s="123" t="s">
        <v>421</v>
      </c>
      <c r="D42" s="124">
        <v>0</v>
      </c>
      <c r="E42" s="124">
        <v>0</v>
      </c>
      <c r="F42" s="125">
        <v>45.11</v>
      </c>
      <c r="G42" s="173">
        <f t="shared" ref="G42:G51" si="1">IF(B42="",0,D42*E42*F42)</f>
        <v>0</v>
      </c>
    </row>
    <row r="43" spans="1:7" x14ac:dyDescent="0.2">
      <c r="A43" s="174" t="s">
        <v>318</v>
      </c>
      <c r="B43" s="175"/>
      <c r="C43" s="176" t="s">
        <v>318</v>
      </c>
      <c r="D43" s="177"/>
      <c r="E43" s="177"/>
      <c r="F43" s="178" t="s">
        <v>318</v>
      </c>
      <c r="G43" s="179">
        <f t="shared" si="1"/>
        <v>0</v>
      </c>
    </row>
    <row r="44" spans="1:7" x14ac:dyDescent="0.2">
      <c r="A44" s="174" t="s">
        <v>318</v>
      </c>
      <c r="B44" s="175"/>
      <c r="C44" s="176" t="s">
        <v>318</v>
      </c>
      <c r="D44" s="177"/>
      <c r="E44" s="177"/>
      <c r="F44" s="178" t="s">
        <v>318</v>
      </c>
      <c r="G44" s="179">
        <f t="shared" si="1"/>
        <v>0</v>
      </c>
    </row>
    <row r="45" spans="1:7" x14ac:dyDescent="0.2">
      <c r="A45" s="174" t="s">
        <v>318</v>
      </c>
      <c r="B45" s="175"/>
      <c r="C45" s="176" t="s">
        <v>318</v>
      </c>
      <c r="D45" s="177"/>
      <c r="E45" s="177"/>
      <c r="F45" s="178" t="s">
        <v>318</v>
      </c>
      <c r="G45" s="179">
        <f t="shared" si="1"/>
        <v>0</v>
      </c>
    </row>
    <row r="46" spans="1:7" x14ac:dyDescent="0.2">
      <c r="A46" s="174" t="s">
        <v>318</v>
      </c>
      <c r="B46" s="175"/>
      <c r="C46" s="176" t="s">
        <v>318</v>
      </c>
      <c r="D46" s="177"/>
      <c r="E46" s="177"/>
      <c r="F46" s="178" t="s">
        <v>318</v>
      </c>
      <c r="G46" s="179">
        <f t="shared" si="1"/>
        <v>0</v>
      </c>
    </row>
    <row r="47" spans="1:7" x14ac:dyDescent="0.2">
      <c r="A47" s="174" t="s">
        <v>318</v>
      </c>
      <c r="B47" s="175"/>
      <c r="C47" s="176" t="s">
        <v>318</v>
      </c>
      <c r="D47" s="177"/>
      <c r="E47" s="177"/>
      <c r="F47" s="178" t="s">
        <v>318</v>
      </c>
      <c r="G47" s="179">
        <f t="shared" si="1"/>
        <v>0</v>
      </c>
    </row>
    <row r="48" spans="1:7" x14ac:dyDescent="0.2">
      <c r="A48" s="174" t="s">
        <v>318</v>
      </c>
      <c r="B48" s="175"/>
      <c r="C48" s="176" t="s">
        <v>318</v>
      </c>
      <c r="D48" s="177"/>
      <c r="E48" s="177"/>
      <c r="F48" s="178" t="s">
        <v>318</v>
      </c>
      <c r="G48" s="179">
        <f t="shared" si="1"/>
        <v>0</v>
      </c>
    </row>
    <row r="49" spans="1:7" x14ac:dyDescent="0.2">
      <c r="A49" s="174" t="s">
        <v>318</v>
      </c>
      <c r="B49" s="175"/>
      <c r="C49" s="176" t="s">
        <v>318</v>
      </c>
      <c r="D49" s="177"/>
      <c r="E49" s="177"/>
      <c r="F49" s="178" t="s">
        <v>318</v>
      </c>
      <c r="G49" s="179">
        <f t="shared" si="1"/>
        <v>0</v>
      </c>
    </row>
    <row r="50" spans="1:7" x14ac:dyDescent="0.2">
      <c r="A50" s="160" t="s">
        <v>318</v>
      </c>
      <c r="B50" s="175"/>
      <c r="C50" s="129" t="s">
        <v>318</v>
      </c>
      <c r="D50" s="130"/>
      <c r="E50" s="130"/>
      <c r="F50" s="131" t="s">
        <v>318</v>
      </c>
      <c r="G50" s="180">
        <f t="shared" si="1"/>
        <v>0</v>
      </c>
    </row>
    <row r="51" spans="1:7" ht="15.75" thickBot="1" x14ac:dyDescent="0.25">
      <c r="A51" s="169" t="s">
        <v>318</v>
      </c>
      <c r="B51" s="181"/>
      <c r="C51" s="170" t="s">
        <v>318</v>
      </c>
      <c r="D51" s="135"/>
      <c r="E51" s="135"/>
      <c r="F51" s="136" t="s">
        <v>318</v>
      </c>
      <c r="G51" s="182">
        <f t="shared" si="1"/>
        <v>0</v>
      </c>
    </row>
    <row r="52" spans="1:7" ht="15.75" thickBot="1" x14ac:dyDescent="0.25">
      <c r="A52" s="103"/>
      <c r="B52" s="100"/>
      <c r="C52" s="100"/>
      <c r="D52" s="100"/>
      <c r="E52" s="100"/>
      <c r="F52" s="100"/>
      <c r="G52" s="183"/>
    </row>
    <row r="53" spans="1:7" ht="16.5" thickBot="1" x14ac:dyDescent="0.25">
      <c r="A53" s="103"/>
      <c r="B53" s="100"/>
      <c r="C53" s="100"/>
      <c r="D53" s="141" t="s">
        <v>426</v>
      </c>
      <c r="E53" s="141"/>
      <c r="F53" s="100"/>
      <c r="G53" s="184">
        <f>SUM(G42:G51)</f>
        <v>0</v>
      </c>
    </row>
    <row r="54" spans="1:7" x14ac:dyDescent="0.2">
      <c r="A54" s="185"/>
      <c r="B54" s="186"/>
      <c r="C54" s="186"/>
      <c r="D54" s="186"/>
      <c r="E54" s="186"/>
      <c r="F54" s="186"/>
      <c r="G54" s="187"/>
    </row>
    <row r="55" spans="1:7" ht="6" customHeight="1" x14ac:dyDescent="0.2">
      <c r="A55" s="188"/>
      <c r="B55" s="189"/>
      <c r="C55" s="189"/>
      <c r="D55" s="189"/>
      <c r="E55" s="189"/>
      <c r="F55" s="189"/>
      <c r="G55" s="190"/>
    </row>
    <row r="56" spans="1:7" x14ac:dyDescent="0.2">
      <c r="A56" s="191">
        <v>1</v>
      </c>
      <c r="B56" s="100" t="s">
        <v>378</v>
      </c>
      <c r="C56" s="192" t="s">
        <v>379</v>
      </c>
      <c r="D56" s="100"/>
      <c r="E56" s="100"/>
      <c r="F56" s="193"/>
      <c r="G56" s="194">
        <f>+G19</f>
        <v>0</v>
      </c>
    </row>
    <row r="57" spans="1:7" x14ac:dyDescent="0.2">
      <c r="A57" s="191">
        <v>2</v>
      </c>
      <c r="B57" s="100" t="s">
        <v>294</v>
      </c>
      <c r="C57" s="192" t="s">
        <v>380</v>
      </c>
      <c r="D57" s="195">
        <f>'COEF PASE'!E8</f>
        <v>0.99</v>
      </c>
      <c r="E57" s="195"/>
      <c r="F57" s="193"/>
      <c r="G57" s="183">
        <f>+D57*G56</f>
        <v>0</v>
      </c>
    </row>
    <row r="58" spans="1:7" ht="6" customHeight="1" thickBot="1" x14ac:dyDescent="0.25">
      <c r="A58" s="103"/>
      <c r="B58" s="100"/>
      <c r="C58" s="192"/>
      <c r="D58" s="192"/>
      <c r="E58" s="192"/>
      <c r="F58" s="196"/>
      <c r="G58" s="197"/>
    </row>
    <row r="59" spans="1:7" ht="16.5" thickTop="1" x14ac:dyDescent="0.2">
      <c r="A59" s="191">
        <v>3</v>
      </c>
      <c r="B59" s="100" t="s">
        <v>381</v>
      </c>
      <c r="C59" s="192"/>
      <c r="D59" s="192"/>
      <c r="E59" s="192"/>
      <c r="F59" s="138"/>
      <c r="G59" s="198">
        <f>SUM(G56:G58)</f>
        <v>0</v>
      </c>
    </row>
    <row r="60" spans="1:7" ht="6" customHeight="1" x14ac:dyDescent="0.2">
      <c r="A60" s="103"/>
      <c r="B60" s="100"/>
      <c r="C60" s="192"/>
      <c r="D60" s="192"/>
      <c r="E60" s="192"/>
      <c r="F60" s="138"/>
      <c r="G60" s="183"/>
    </row>
    <row r="61" spans="1:7" x14ac:dyDescent="0.2">
      <c r="A61" s="191">
        <v>4</v>
      </c>
      <c r="B61" s="100" t="s">
        <v>382</v>
      </c>
      <c r="C61" s="192" t="s">
        <v>383</v>
      </c>
      <c r="D61" s="192"/>
      <c r="E61" s="192"/>
      <c r="F61" s="138"/>
      <c r="G61" s="183">
        <f>+G36</f>
        <v>693.2</v>
      </c>
    </row>
    <row r="62" spans="1:7" ht="15.75" thickBot="1" x14ac:dyDescent="0.25">
      <c r="A62" s="191">
        <v>5</v>
      </c>
      <c r="B62" s="100" t="s">
        <v>331</v>
      </c>
      <c r="C62" s="192" t="s">
        <v>384</v>
      </c>
      <c r="D62" s="192"/>
      <c r="E62" s="192"/>
      <c r="F62" s="196"/>
      <c r="G62" s="199">
        <f>+G53</f>
        <v>0</v>
      </c>
    </row>
    <row r="63" spans="1:7" ht="6" customHeight="1" thickTop="1" thickBot="1" x14ac:dyDescent="0.25">
      <c r="A63" s="103"/>
      <c r="B63" s="100"/>
      <c r="C63" s="192"/>
      <c r="D63" s="192"/>
      <c r="E63" s="192"/>
      <c r="F63" s="200"/>
      <c r="G63" s="183"/>
    </row>
    <row r="64" spans="1:7" ht="16.5" thickBot="1" x14ac:dyDescent="0.25">
      <c r="A64" s="201">
        <v>6</v>
      </c>
      <c r="B64" s="202" t="s">
        <v>385</v>
      </c>
      <c r="C64" s="203" t="s">
        <v>386</v>
      </c>
      <c r="D64" s="203"/>
      <c r="E64" s="203"/>
      <c r="F64" s="100"/>
      <c r="G64" s="204">
        <f>+G59+G61+G62</f>
        <v>693.2</v>
      </c>
    </row>
    <row r="65" spans="1:7" ht="6" customHeight="1" x14ac:dyDescent="0.2">
      <c r="A65" s="103"/>
      <c r="B65" s="100"/>
      <c r="C65" s="192"/>
      <c r="D65" s="192"/>
      <c r="E65" s="192"/>
      <c r="F65" s="100"/>
      <c r="G65" s="183"/>
    </row>
    <row r="66" spans="1:7" ht="30.75" thickBot="1" x14ac:dyDescent="0.25">
      <c r="A66" s="191">
        <v>7</v>
      </c>
      <c r="B66" s="205" t="s">
        <v>387</v>
      </c>
      <c r="C66" s="192" t="s">
        <v>388</v>
      </c>
      <c r="D66" s="195">
        <f>'COEF PASE'!E16</f>
        <v>6.4740000000000006E-2</v>
      </c>
      <c r="E66" s="195"/>
      <c r="F66" s="100"/>
      <c r="G66" s="183">
        <f>+D66*G64</f>
        <v>44.87776800000001</v>
      </c>
    </row>
    <row r="67" spans="1:7" ht="16.5" thickBot="1" x14ac:dyDescent="0.25">
      <c r="A67" s="201">
        <v>8</v>
      </c>
      <c r="B67" s="202" t="s">
        <v>290</v>
      </c>
      <c r="C67" s="203" t="s">
        <v>389</v>
      </c>
      <c r="D67" s="203"/>
      <c r="E67" s="203"/>
      <c r="F67" s="100"/>
      <c r="G67" s="204">
        <f>+G64+G66</f>
        <v>738.07776800000011</v>
      </c>
    </row>
    <row r="68" spans="1:7" ht="6" customHeight="1" x14ac:dyDescent="0.2">
      <c r="A68" s="191"/>
      <c r="B68" s="100"/>
      <c r="C68" s="192"/>
      <c r="D68" s="192"/>
      <c r="E68" s="192"/>
      <c r="F68" s="100"/>
      <c r="G68" s="183"/>
    </row>
    <row r="69" spans="1:7" ht="16.5" thickBot="1" x14ac:dyDescent="0.25">
      <c r="A69" s="191">
        <v>9</v>
      </c>
      <c r="B69" s="100" t="s">
        <v>390</v>
      </c>
      <c r="C69" s="192" t="s">
        <v>391</v>
      </c>
      <c r="D69" s="195">
        <f>'COEF PASE'!E19</f>
        <v>0.01</v>
      </c>
      <c r="E69" s="195"/>
      <c r="F69" s="100"/>
      <c r="G69" s="206">
        <f>+D69*G67</f>
        <v>7.3807776800000013</v>
      </c>
    </row>
    <row r="70" spans="1:7" ht="16.5" thickBot="1" x14ac:dyDescent="0.25">
      <c r="A70" s="201">
        <v>10</v>
      </c>
      <c r="B70" s="202" t="s">
        <v>290</v>
      </c>
      <c r="C70" s="203" t="s">
        <v>392</v>
      </c>
      <c r="D70" s="203"/>
      <c r="E70" s="203"/>
      <c r="F70" s="100"/>
      <c r="G70" s="204">
        <f>+G67+G69</f>
        <v>745.45854568000016</v>
      </c>
    </row>
    <row r="71" spans="1:7" ht="6" customHeight="1" x14ac:dyDescent="0.2">
      <c r="A71" s="191"/>
      <c r="B71" s="100"/>
      <c r="C71" s="192"/>
      <c r="D71" s="192"/>
      <c r="E71" s="192"/>
      <c r="F71" s="100"/>
      <c r="G71" s="183"/>
    </row>
    <row r="72" spans="1:7" x14ac:dyDescent="0.2">
      <c r="A72" s="191">
        <v>11</v>
      </c>
      <c r="B72" s="100" t="s">
        <v>393</v>
      </c>
      <c r="C72" s="192" t="s">
        <v>394</v>
      </c>
      <c r="D72" s="195">
        <f>'COEF PASE'!E22</f>
        <v>0.03</v>
      </c>
      <c r="E72" s="195"/>
      <c r="F72" s="100"/>
      <c r="G72" s="183">
        <f>+D72*G70</f>
        <v>22.363756370400004</v>
      </c>
    </row>
    <row r="73" spans="1:7" ht="6" customHeight="1" thickBot="1" x14ac:dyDescent="0.25">
      <c r="A73" s="191"/>
      <c r="B73" s="100"/>
      <c r="C73" s="100"/>
      <c r="D73" s="100"/>
      <c r="E73" s="100"/>
      <c r="F73" s="100"/>
      <c r="G73" s="183"/>
    </row>
    <row r="74" spans="1:7" ht="16.5" thickBot="1" x14ac:dyDescent="0.25">
      <c r="A74" s="201">
        <v>12</v>
      </c>
      <c r="B74" s="202" t="s">
        <v>395</v>
      </c>
      <c r="C74" s="203" t="s">
        <v>396</v>
      </c>
      <c r="D74" s="203"/>
      <c r="E74" s="203"/>
      <c r="F74" s="100"/>
      <c r="G74" s="204">
        <f>+G70+G72</f>
        <v>767.82230205040014</v>
      </c>
    </row>
    <row r="75" spans="1:7" ht="6" customHeight="1" thickBot="1" x14ac:dyDescent="0.25">
      <c r="A75" s="103"/>
      <c r="B75" s="100"/>
      <c r="C75" s="192"/>
      <c r="D75" s="195"/>
      <c r="E75" s="192"/>
      <c r="F75" s="100"/>
      <c r="G75" s="183"/>
    </row>
    <row r="76" spans="1:7" ht="16.5" thickBot="1" x14ac:dyDescent="0.25">
      <c r="A76" s="201">
        <v>13</v>
      </c>
      <c r="B76" s="195" t="str">
        <f>'COEF PASE'!C26</f>
        <v>IVA (21%) + IIBB Y OTROS (5%)                   (+)</v>
      </c>
      <c r="C76" s="195" t="str">
        <f>'COEF PASE'!D26</f>
        <v>Z % x ( 12 ) =</v>
      </c>
      <c r="D76" s="195">
        <f>'COEF PASE'!E26</f>
        <v>0.26</v>
      </c>
      <c r="E76" s="203"/>
      <c r="F76" s="100"/>
      <c r="G76" s="204">
        <f>+D76*G74</f>
        <v>199.63379853310406</v>
      </c>
    </row>
    <row r="77" spans="1:7" ht="6" customHeight="1" thickBot="1" x14ac:dyDescent="0.25">
      <c r="A77" s="191"/>
      <c r="B77" s="100"/>
      <c r="C77" s="100"/>
      <c r="D77" s="195"/>
      <c r="E77" s="195"/>
      <c r="F77" s="207"/>
      <c r="G77" s="199"/>
    </row>
    <row r="78" spans="1:7" ht="6.75" customHeight="1" thickTop="1" thickBot="1" x14ac:dyDescent="0.25">
      <c r="A78" s="191"/>
      <c r="B78" s="100"/>
      <c r="C78" s="100"/>
      <c r="D78" s="192"/>
      <c r="E78" s="192"/>
      <c r="F78" s="100"/>
      <c r="G78" s="183"/>
    </row>
    <row r="79" spans="1:7" ht="16.5" thickBot="1" x14ac:dyDescent="0.25">
      <c r="A79" s="208">
        <v>14</v>
      </c>
      <c r="B79" s="209" t="s">
        <v>398</v>
      </c>
      <c r="C79" s="210"/>
      <c r="D79" s="211" t="s">
        <v>399</v>
      </c>
      <c r="E79" s="211"/>
      <c r="F79" s="210"/>
      <c r="G79" s="212">
        <f>+ROUND(G74+G76,2)</f>
        <v>967.46</v>
      </c>
    </row>
    <row r="80" spans="1:7" ht="16.5" thickBot="1" x14ac:dyDescent="0.25">
      <c r="A80" s="213" t="s">
        <v>400</v>
      </c>
      <c r="B80" s="214" t="s">
        <v>401</v>
      </c>
      <c r="C80" s="106"/>
      <c r="D80" s="215"/>
      <c r="E80" s="215"/>
      <c r="F80" s="106"/>
      <c r="G80" s="216"/>
    </row>
  </sheetData>
  <dataValidations count="1">
    <dataValidation type="list" allowBlank="1" showInputMessage="1" showErrorMessage="1" sqref="B51">
      <formula1>#REF!</formula1>
    </dataValidation>
  </dataValidations>
  <printOptions horizontalCentered="1" verticalCentered="1"/>
  <pageMargins left="0.19685039370078741" right="0.19685039370078741" top="0.19685039370078741" bottom="0.19685039370078741" header="0.19685039370078741" footer="0.19685039370078741"/>
  <pageSetup paperSize="9" scale="6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Equipos!$C$14:$C$34</xm:f>
          </x14:formula1>
          <xm:sqref>B42</xm:sqref>
        </x14:dataValidation>
        <x14:dataValidation type="list" allowBlank="1" showInputMessage="1" showErrorMessage="1">
          <x14:formula1>
            <xm:f>Equipos!$C$14:$C$35</xm:f>
          </x14:formula1>
          <xm:sqref>B43:B50</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5">
    <tabColor rgb="FFC00000"/>
  </sheetPr>
  <dimension ref="A1:S80"/>
  <sheetViews>
    <sheetView view="pageBreakPreview" topLeftCell="A67" zoomScale="70" zoomScaleNormal="100" zoomScaleSheetLayoutView="70" workbookViewId="0">
      <selection activeCell="B25" sqref="B25:E25"/>
    </sheetView>
  </sheetViews>
  <sheetFormatPr baseColWidth="10" defaultColWidth="11.42578125" defaultRowHeight="15" x14ac:dyDescent="0.2"/>
  <cols>
    <col min="1" max="1" width="20.85546875" style="88" customWidth="1" collapsed="1"/>
    <col min="2" max="2" width="40.5703125" style="88" customWidth="1"/>
    <col min="3" max="3" width="14.7109375" style="88" bestFit="1" customWidth="1"/>
    <col min="4" max="5" width="15.85546875" style="88" customWidth="1"/>
    <col min="6" max="6" width="17.5703125" style="88" customWidth="1"/>
    <col min="7" max="7" width="25.42578125" style="88" customWidth="1"/>
    <col min="8" max="16384" width="11.42578125" style="88"/>
  </cols>
  <sheetData>
    <row r="1" spans="1:19" x14ac:dyDescent="0.2">
      <c r="A1" s="30"/>
      <c r="B1" s="30"/>
      <c r="C1" s="30"/>
      <c r="D1" s="30"/>
      <c r="E1" s="30"/>
      <c r="F1" s="30"/>
      <c r="G1" s="30"/>
    </row>
    <row r="2" spans="1:19" ht="15.75" x14ac:dyDescent="0.2">
      <c r="A2" s="89"/>
      <c r="B2" s="90"/>
      <c r="C2" s="89"/>
      <c r="D2" s="89"/>
      <c r="E2" s="89"/>
      <c r="F2" s="91"/>
      <c r="G2" s="92" t="e">
        <f>#REF!</f>
        <v>#REF!</v>
      </c>
    </row>
    <row r="3" spans="1:19" ht="15.75" thickBot="1" x14ac:dyDescent="0.25">
      <c r="A3" s="30"/>
      <c r="B3" s="30"/>
      <c r="C3" s="30"/>
      <c r="D3" s="30"/>
      <c r="E3" s="30"/>
      <c r="F3" s="30"/>
      <c r="G3" s="32"/>
    </row>
    <row r="4" spans="1:19" ht="15.75" x14ac:dyDescent="0.2">
      <c r="A4" s="93" t="s">
        <v>405</v>
      </c>
      <c r="B4" s="94" t="s">
        <v>845</v>
      </c>
      <c r="C4" s="95"/>
      <c r="D4" s="95"/>
      <c r="E4" s="95"/>
      <c r="F4" s="96"/>
      <c r="G4" s="97" t="s">
        <v>406</v>
      </c>
    </row>
    <row r="5" spans="1:19" ht="15.75" x14ac:dyDescent="0.2">
      <c r="A5" s="98" t="s">
        <v>407</v>
      </c>
      <c r="B5" s="99" t="s">
        <v>185</v>
      </c>
      <c r="C5" s="100"/>
      <c r="D5" s="100"/>
      <c r="E5" s="100"/>
      <c r="F5" s="101"/>
      <c r="G5" s="102" t="s">
        <v>5</v>
      </c>
    </row>
    <row r="6" spans="1:19" ht="9" customHeight="1" x14ac:dyDescent="0.2">
      <c r="A6" s="103"/>
      <c r="B6" s="100"/>
      <c r="C6" s="100"/>
      <c r="D6" s="100"/>
      <c r="E6" s="100"/>
      <c r="F6" s="101"/>
      <c r="G6" s="102"/>
    </row>
    <row r="7" spans="1:19" ht="16.5" thickBot="1" x14ac:dyDescent="0.25">
      <c r="A7" s="104" t="s">
        <v>408</v>
      </c>
      <c r="B7" s="105" t="s">
        <v>652</v>
      </c>
      <c r="C7" s="106"/>
      <c r="D7" s="106"/>
      <c r="E7" s="106"/>
      <c r="F7" s="107"/>
      <c r="G7" s="108">
        <v>16</v>
      </c>
    </row>
    <row r="8" spans="1:19" ht="16.5" thickBot="1" x14ac:dyDescent="0.25">
      <c r="A8" s="98" t="s">
        <v>402</v>
      </c>
      <c r="B8" s="100"/>
      <c r="C8" s="100"/>
      <c r="D8" s="100"/>
      <c r="E8" s="100"/>
      <c r="F8" s="100"/>
      <c r="G8" s="102"/>
    </row>
    <row r="9" spans="1:19" x14ac:dyDescent="0.2">
      <c r="A9" s="109" t="s">
        <v>409</v>
      </c>
      <c r="B9" s="110" t="s">
        <v>306</v>
      </c>
      <c r="C9" s="110" t="s">
        <v>406</v>
      </c>
      <c r="D9" s="110" t="s">
        <v>410</v>
      </c>
      <c r="E9" s="110" t="s">
        <v>411</v>
      </c>
      <c r="F9" s="110" t="s">
        <v>412</v>
      </c>
      <c r="G9" s="111" t="s">
        <v>413</v>
      </c>
    </row>
    <row r="10" spans="1:19" x14ac:dyDescent="0.2">
      <c r="A10" s="112"/>
      <c r="B10" s="113"/>
      <c r="C10" s="113"/>
      <c r="D10" s="113"/>
      <c r="E10" s="113"/>
      <c r="F10" s="113" t="s">
        <v>414</v>
      </c>
      <c r="G10" s="114" t="s">
        <v>2</v>
      </c>
    </row>
    <row r="11" spans="1:19" x14ac:dyDescent="0.2">
      <c r="A11" s="112"/>
      <c r="B11" s="113"/>
      <c r="C11" s="113"/>
      <c r="D11" s="115"/>
      <c r="E11" s="115"/>
      <c r="F11" s="115" t="s">
        <v>415</v>
      </c>
      <c r="G11" s="116" t="s">
        <v>416</v>
      </c>
    </row>
    <row r="12" spans="1:19" ht="15.75" thickBot="1" x14ac:dyDescent="0.25">
      <c r="A12" s="117"/>
      <c r="B12" s="118"/>
      <c r="C12" s="118"/>
      <c r="D12" s="119" t="s">
        <v>417</v>
      </c>
      <c r="E12" s="119" t="s">
        <v>418</v>
      </c>
      <c r="F12" s="119" t="s">
        <v>419</v>
      </c>
      <c r="G12" s="120" t="s">
        <v>420</v>
      </c>
      <c r="S12" s="88">
        <v>1</v>
      </c>
    </row>
    <row r="13" spans="1:19" ht="30" x14ac:dyDescent="0.2">
      <c r="A13" s="121" t="s">
        <v>298</v>
      </c>
      <c r="B13" s="122" t="s">
        <v>299</v>
      </c>
      <c r="C13" s="123" t="s">
        <v>421</v>
      </c>
      <c r="D13" s="124"/>
      <c r="E13" s="124">
        <v>0</v>
      </c>
      <c r="F13" s="125">
        <v>172.24</v>
      </c>
      <c r="G13" s="126">
        <f>F13*E13*D13</f>
        <v>0</v>
      </c>
    </row>
    <row r="14" spans="1:19" ht="30" x14ac:dyDescent="0.2">
      <c r="A14" s="127" t="s">
        <v>298</v>
      </c>
      <c r="B14" s="128" t="s">
        <v>300</v>
      </c>
      <c r="C14" s="129" t="s">
        <v>421</v>
      </c>
      <c r="D14" s="130"/>
      <c r="E14" s="130">
        <v>0</v>
      </c>
      <c r="F14" s="131">
        <v>142.49</v>
      </c>
      <c r="G14" s="132">
        <f>F14*E14*D14</f>
        <v>0</v>
      </c>
    </row>
    <row r="15" spans="1:19" ht="30" x14ac:dyDescent="0.2">
      <c r="A15" s="127" t="s">
        <v>298</v>
      </c>
      <c r="B15" s="128" t="s">
        <v>301</v>
      </c>
      <c r="C15" s="129" t="s">
        <v>421</v>
      </c>
      <c r="D15" s="130"/>
      <c r="E15" s="130">
        <v>0</v>
      </c>
      <c r="F15" s="131">
        <v>131.38</v>
      </c>
      <c r="G15" s="132">
        <f>F15*E15*D15</f>
        <v>0</v>
      </c>
    </row>
    <row r="16" spans="1:19" ht="30" x14ac:dyDescent="0.2">
      <c r="A16" s="127" t="s">
        <v>298</v>
      </c>
      <c r="B16" s="128" t="s">
        <v>302</v>
      </c>
      <c r="C16" s="129" t="s">
        <v>421</v>
      </c>
      <c r="D16" s="130"/>
      <c r="E16" s="130">
        <v>0</v>
      </c>
      <c r="F16" s="131">
        <v>120.62</v>
      </c>
      <c r="G16" s="132">
        <f>F16*E16*D16</f>
        <v>0</v>
      </c>
      <c r="S16" s="88">
        <v>1</v>
      </c>
    </row>
    <row r="17" spans="1:7" ht="30.75" thickBot="1" x14ac:dyDescent="0.25">
      <c r="A17" s="133" t="s">
        <v>298</v>
      </c>
      <c r="B17" s="134" t="s">
        <v>303</v>
      </c>
      <c r="C17" s="118" t="s">
        <v>421</v>
      </c>
      <c r="D17" s="135"/>
      <c r="E17" s="135">
        <v>0</v>
      </c>
      <c r="F17" s="136">
        <v>91.181791666666669</v>
      </c>
      <c r="G17" s="137">
        <f>F17*E17*D17</f>
        <v>0</v>
      </c>
    </row>
    <row r="18" spans="1:7" ht="15.75" thickBot="1" x14ac:dyDescent="0.25">
      <c r="A18" s="103"/>
      <c r="B18" s="100"/>
      <c r="C18" s="100"/>
      <c r="D18" s="138"/>
      <c r="E18" s="138"/>
      <c r="F18" s="139"/>
      <c r="G18" s="140"/>
    </row>
    <row r="19" spans="1:7" ht="16.5" thickBot="1" x14ac:dyDescent="0.25">
      <c r="A19" s="103"/>
      <c r="B19" s="100"/>
      <c r="C19" s="100"/>
      <c r="D19" s="141" t="s">
        <v>422</v>
      </c>
      <c r="E19" s="141"/>
      <c r="F19" s="139"/>
      <c r="G19" s="142">
        <f>SUM(G13:G17)</f>
        <v>0</v>
      </c>
    </row>
    <row r="20" spans="1:7" ht="15.75" thickBot="1" x14ac:dyDescent="0.25">
      <c r="A20" s="103"/>
      <c r="B20" s="100"/>
      <c r="C20" s="100"/>
      <c r="D20" s="138"/>
      <c r="E20" s="138"/>
      <c r="F20" s="139"/>
      <c r="G20" s="143"/>
    </row>
    <row r="21" spans="1:7" ht="16.5" thickBot="1" x14ac:dyDescent="0.25">
      <c r="A21" s="144" t="s">
        <v>404</v>
      </c>
      <c r="B21" s="95"/>
      <c r="C21" s="95"/>
      <c r="D21" s="145"/>
      <c r="E21" s="145"/>
      <c r="F21" s="146"/>
      <c r="G21" s="147"/>
    </row>
    <row r="22" spans="1:7" x14ac:dyDescent="0.2">
      <c r="A22" s="109" t="s">
        <v>409</v>
      </c>
      <c r="B22" s="110" t="s">
        <v>306</v>
      </c>
      <c r="C22" s="110" t="s">
        <v>406</v>
      </c>
      <c r="D22" s="148" t="s">
        <v>423</v>
      </c>
      <c r="E22" s="148" t="s">
        <v>423</v>
      </c>
      <c r="F22" s="149" t="s">
        <v>412</v>
      </c>
      <c r="G22" s="150" t="s">
        <v>413</v>
      </c>
    </row>
    <row r="23" spans="1:7" x14ac:dyDescent="0.2">
      <c r="A23" s="112"/>
      <c r="B23" s="113"/>
      <c r="C23" s="113"/>
      <c r="D23" s="151"/>
      <c r="E23" s="151"/>
      <c r="F23" s="152" t="s">
        <v>414</v>
      </c>
      <c r="G23" s="153" t="s">
        <v>2</v>
      </c>
    </row>
    <row r="24" spans="1:7" ht="15.75" thickBot="1" x14ac:dyDescent="0.25">
      <c r="A24" s="117"/>
      <c r="B24" s="118"/>
      <c r="C24" s="118"/>
      <c r="D24" s="154"/>
      <c r="E24" s="154"/>
      <c r="F24" s="155" t="s">
        <v>416</v>
      </c>
      <c r="G24" s="156"/>
    </row>
    <row r="25" spans="1:7" ht="54" customHeight="1" x14ac:dyDescent="0.2">
      <c r="A25" s="157" t="s">
        <v>317</v>
      </c>
      <c r="B25" s="124" t="s">
        <v>185</v>
      </c>
      <c r="C25" s="123" t="s">
        <v>5</v>
      </c>
      <c r="D25" s="124">
        <v>1</v>
      </c>
      <c r="E25" s="158">
        <v>1</v>
      </c>
      <c r="F25" s="159">
        <v>3700</v>
      </c>
      <c r="G25" s="126">
        <f>IF(B25="",0,D25*E25*F25)</f>
        <v>3700</v>
      </c>
    </row>
    <row r="26" spans="1:7" x14ac:dyDescent="0.2">
      <c r="A26" s="160" t="s">
        <v>318</v>
      </c>
      <c r="B26" s="130"/>
      <c r="C26" s="129" t="s">
        <v>318</v>
      </c>
      <c r="D26" s="130"/>
      <c r="E26" s="161"/>
      <c r="F26" s="162" t="s">
        <v>318</v>
      </c>
      <c r="G26" s="132">
        <f t="shared" ref="G26:G34" si="0">IF(B26="",0,D26*E26*F26)</f>
        <v>0</v>
      </c>
    </row>
    <row r="27" spans="1:7" x14ac:dyDescent="0.2">
      <c r="A27" s="163" t="s">
        <v>318</v>
      </c>
      <c r="B27" s="164"/>
      <c r="C27" s="165" t="s">
        <v>318</v>
      </c>
      <c r="D27" s="164"/>
      <c r="E27" s="166"/>
      <c r="F27" s="167" t="s">
        <v>318</v>
      </c>
      <c r="G27" s="168">
        <f t="shared" si="0"/>
        <v>0</v>
      </c>
    </row>
    <row r="28" spans="1:7" x14ac:dyDescent="0.2">
      <c r="A28" s="163" t="s">
        <v>318</v>
      </c>
      <c r="B28" s="164"/>
      <c r="C28" s="165" t="s">
        <v>318</v>
      </c>
      <c r="D28" s="164"/>
      <c r="E28" s="166"/>
      <c r="F28" s="167" t="s">
        <v>318</v>
      </c>
      <c r="G28" s="168">
        <f t="shared" si="0"/>
        <v>0</v>
      </c>
    </row>
    <row r="29" spans="1:7" x14ac:dyDescent="0.2">
      <c r="A29" s="163" t="s">
        <v>318</v>
      </c>
      <c r="B29" s="164"/>
      <c r="C29" s="165" t="s">
        <v>318</v>
      </c>
      <c r="D29" s="164"/>
      <c r="E29" s="166"/>
      <c r="F29" s="167" t="s">
        <v>318</v>
      </c>
      <c r="G29" s="168">
        <f t="shared" si="0"/>
        <v>0</v>
      </c>
    </row>
    <row r="30" spans="1:7" x14ac:dyDescent="0.2">
      <c r="A30" s="163" t="s">
        <v>318</v>
      </c>
      <c r="B30" s="164"/>
      <c r="C30" s="165" t="s">
        <v>318</v>
      </c>
      <c r="D30" s="164"/>
      <c r="E30" s="166"/>
      <c r="F30" s="167" t="s">
        <v>318</v>
      </c>
      <c r="G30" s="168">
        <f t="shared" si="0"/>
        <v>0</v>
      </c>
    </row>
    <row r="31" spans="1:7" x14ac:dyDescent="0.2">
      <c r="A31" s="163" t="s">
        <v>318</v>
      </c>
      <c r="B31" s="164"/>
      <c r="C31" s="165" t="s">
        <v>318</v>
      </c>
      <c r="D31" s="164"/>
      <c r="E31" s="166"/>
      <c r="F31" s="167" t="s">
        <v>318</v>
      </c>
      <c r="G31" s="168">
        <f t="shared" si="0"/>
        <v>0</v>
      </c>
    </row>
    <row r="32" spans="1:7" x14ac:dyDescent="0.2">
      <c r="A32" s="163" t="s">
        <v>318</v>
      </c>
      <c r="B32" s="164"/>
      <c r="C32" s="165" t="s">
        <v>318</v>
      </c>
      <c r="D32" s="164"/>
      <c r="E32" s="166"/>
      <c r="F32" s="167" t="s">
        <v>318</v>
      </c>
      <c r="G32" s="168">
        <f t="shared" si="0"/>
        <v>0</v>
      </c>
    </row>
    <row r="33" spans="1:7" x14ac:dyDescent="0.2">
      <c r="A33" s="163" t="s">
        <v>318</v>
      </c>
      <c r="B33" s="164"/>
      <c r="C33" s="165" t="s">
        <v>318</v>
      </c>
      <c r="D33" s="164"/>
      <c r="E33" s="166"/>
      <c r="F33" s="167" t="s">
        <v>318</v>
      </c>
      <c r="G33" s="168">
        <f t="shared" si="0"/>
        <v>0</v>
      </c>
    </row>
    <row r="34" spans="1:7" ht="15.75" thickBot="1" x14ac:dyDescent="0.25">
      <c r="A34" s="169" t="s">
        <v>318</v>
      </c>
      <c r="B34" s="135"/>
      <c r="C34" s="170" t="s">
        <v>318</v>
      </c>
      <c r="D34" s="135"/>
      <c r="E34" s="135"/>
      <c r="F34" s="136" t="s">
        <v>318</v>
      </c>
      <c r="G34" s="137">
        <f t="shared" si="0"/>
        <v>0</v>
      </c>
    </row>
    <row r="35" spans="1:7" ht="15.75" thickBot="1" x14ac:dyDescent="0.25">
      <c r="A35" s="103"/>
      <c r="B35" s="100"/>
      <c r="C35" s="100"/>
      <c r="D35" s="138"/>
      <c r="E35" s="138"/>
      <c r="F35" s="139"/>
      <c r="G35" s="140"/>
    </row>
    <row r="36" spans="1:7" ht="16.5" thickBot="1" x14ac:dyDescent="0.25">
      <c r="A36" s="103"/>
      <c r="B36" s="100"/>
      <c r="C36" s="100"/>
      <c r="D36" s="141" t="s">
        <v>424</v>
      </c>
      <c r="E36" s="141"/>
      <c r="F36" s="139"/>
      <c r="G36" s="142">
        <f>SUM(G25:G34)</f>
        <v>3700</v>
      </c>
    </row>
    <row r="37" spans="1:7" ht="15.75" thickBot="1" x14ac:dyDescent="0.25">
      <c r="A37" s="103"/>
      <c r="B37" s="100"/>
      <c r="C37" s="100"/>
      <c r="D37" s="138"/>
      <c r="E37" s="138"/>
      <c r="F37" s="139"/>
      <c r="G37" s="143"/>
    </row>
    <row r="38" spans="1:7" ht="16.5" thickBot="1" x14ac:dyDescent="0.25">
      <c r="A38" s="144" t="s">
        <v>403</v>
      </c>
      <c r="B38" s="95"/>
      <c r="C38" s="95"/>
      <c r="D38" s="145"/>
      <c r="E38" s="145"/>
      <c r="F38" s="146"/>
      <c r="G38" s="147"/>
    </row>
    <row r="39" spans="1:7" x14ac:dyDescent="0.2">
      <c r="A39" s="109"/>
      <c r="B39" s="110"/>
      <c r="C39" s="110" t="s">
        <v>406</v>
      </c>
      <c r="D39" s="110" t="s">
        <v>410</v>
      </c>
      <c r="E39" s="110" t="s">
        <v>411</v>
      </c>
      <c r="F39" s="110" t="s">
        <v>412</v>
      </c>
      <c r="G39" s="150" t="s">
        <v>413</v>
      </c>
    </row>
    <row r="40" spans="1:7" x14ac:dyDescent="0.2">
      <c r="A40" s="112"/>
      <c r="B40" s="113"/>
      <c r="C40" s="113"/>
      <c r="D40" s="151"/>
      <c r="E40" s="151"/>
      <c r="F40" s="113" t="s">
        <v>425</v>
      </c>
      <c r="G40" s="153" t="s">
        <v>2</v>
      </c>
    </row>
    <row r="41" spans="1:7" ht="15.75" thickBot="1" x14ac:dyDescent="0.25">
      <c r="A41" s="117"/>
      <c r="B41" s="118"/>
      <c r="C41" s="118"/>
      <c r="D41" s="154"/>
      <c r="E41" s="154"/>
      <c r="F41" s="115" t="s">
        <v>415</v>
      </c>
      <c r="G41" s="156" t="s">
        <v>416</v>
      </c>
    </row>
    <row r="42" spans="1:7" ht="30" x14ac:dyDescent="0.2">
      <c r="A42" s="171" t="s">
        <v>358</v>
      </c>
      <c r="B42" s="172" t="s">
        <v>361</v>
      </c>
      <c r="C42" s="123" t="s">
        <v>421</v>
      </c>
      <c r="D42" s="124">
        <v>0</v>
      </c>
      <c r="E42" s="124">
        <v>0</v>
      </c>
      <c r="F42" s="125">
        <v>45.11</v>
      </c>
      <c r="G42" s="173">
        <f t="shared" ref="G42:G51" si="1">IF(B42="",0,D42*E42*F42)</f>
        <v>0</v>
      </c>
    </row>
    <row r="43" spans="1:7" x14ac:dyDescent="0.2">
      <c r="A43" s="174" t="s">
        <v>318</v>
      </c>
      <c r="B43" s="175"/>
      <c r="C43" s="176" t="s">
        <v>318</v>
      </c>
      <c r="D43" s="177"/>
      <c r="E43" s="177"/>
      <c r="F43" s="178" t="s">
        <v>318</v>
      </c>
      <c r="G43" s="179">
        <f t="shared" si="1"/>
        <v>0</v>
      </c>
    </row>
    <row r="44" spans="1:7" x14ac:dyDescent="0.2">
      <c r="A44" s="174" t="s">
        <v>318</v>
      </c>
      <c r="B44" s="175"/>
      <c r="C44" s="176" t="s">
        <v>318</v>
      </c>
      <c r="D44" s="177"/>
      <c r="E44" s="177"/>
      <c r="F44" s="178" t="s">
        <v>318</v>
      </c>
      <c r="G44" s="179">
        <f t="shared" si="1"/>
        <v>0</v>
      </c>
    </row>
    <row r="45" spans="1:7" x14ac:dyDescent="0.2">
      <c r="A45" s="174" t="s">
        <v>318</v>
      </c>
      <c r="B45" s="175"/>
      <c r="C45" s="176" t="s">
        <v>318</v>
      </c>
      <c r="D45" s="177"/>
      <c r="E45" s="177"/>
      <c r="F45" s="178" t="s">
        <v>318</v>
      </c>
      <c r="G45" s="179">
        <f t="shared" si="1"/>
        <v>0</v>
      </c>
    </row>
    <row r="46" spans="1:7" x14ac:dyDescent="0.2">
      <c r="A46" s="174" t="s">
        <v>318</v>
      </c>
      <c r="B46" s="175"/>
      <c r="C46" s="176" t="s">
        <v>318</v>
      </c>
      <c r="D46" s="177"/>
      <c r="E46" s="177"/>
      <c r="F46" s="178" t="s">
        <v>318</v>
      </c>
      <c r="G46" s="179">
        <f t="shared" si="1"/>
        <v>0</v>
      </c>
    </row>
    <row r="47" spans="1:7" x14ac:dyDescent="0.2">
      <c r="A47" s="174" t="s">
        <v>318</v>
      </c>
      <c r="B47" s="175"/>
      <c r="C47" s="176" t="s">
        <v>318</v>
      </c>
      <c r="D47" s="177"/>
      <c r="E47" s="177"/>
      <c r="F47" s="178" t="s">
        <v>318</v>
      </c>
      <c r="G47" s="179">
        <f t="shared" si="1"/>
        <v>0</v>
      </c>
    </row>
    <row r="48" spans="1:7" x14ac:dyDescent="0.2">
      <c r="A48" s="174" t="s">
        <v>318</v>
      </c>
      <c r="B48" s="175"/>
      <c r="C48" s="176" t="s">
        <v>318</v>
      </c>
      <c r="D48" s="177"/>
      <c r="E48" s="177"/>
      <c r="F48" s="178" t="s">
        <v>318</v>
      </c>
      <c r="G48" s="179">
        <f t="shared" si="1"/>
        <v>0</v>
      </c>
    </row>
    <row r="49" spans="1:7" x14ac:dyDescent="0.2">
      <c r="A49" s="174" t="s">
        <v>318</v>
      </c>
      <c r="B49" s="175"/>
      <c r="C49" s="176" t="s">
        <v>318</v>
      </c>
      <c r="D49" s="177"/>
      <c r="E49" s="177"/>
      <c r="F49" s="178" t="s">
        <v>318</v>
      </c>
      <c r="G49" s="179">
        <f t="shared" si="1"/>
        <v>0</v>
      </c>
    </row>
    <row r="50" spans="1:7" x14ac:dyDescent="0.2">
      <c r="A50" s="160" t="s">
        <v>318</v>
      </c>
      <c r="B50" s="175"/>
      <c r="C50" s="129" t="s">
        <v>318</v>
      </c>
      <c r="D50" s="130"/>
      <c r="E50" s="130"/>
      <c r="F50" s="131" t="s">
        <v>318</v>
      </c>
      <c r="G50" s="180">
        <f t="shared" si="1"/>
        <v>0</v>
      </c>
    </row>
    <row r="51" spans="1:7" ht="15.75" thickBot="1" x14ac:dyDescent="0.25">
      <c r="A51" s="169" t="s">
        <v>318</v>
      </c>
      <c r="B51" s="181"/>
      <c r="C51" s="170" t="s">
        <v>318</v>
      </c>
      <c r="D51" s="135"/>
      <c r="E51" s="135"/>
      <c r="F51" s="136" t="s">
        <v>318</v>
      </c>
      <c r="G51" s="182">
        <f t="shared" si="1"/>
        <v>0</v>
      </c>
    </row>
    <row r="52" spans="1:7" ht="15.75" thickBot="1" x14ac:dyDescent="0.25">
      <c r="A52" s="103"/>
      <c r="B52" s="100"/>
      <c r="C52" s="100"/>
      <c r="D52" s="100"/>
      <c r="E52" s="100"/>
      <c r="F52" s="100"/>
      <c r="G52" s="183"/>
    </row>
    <row r="53" spans="1:7" ht="16.5" thickBot="1" x14ac:dyDescent="0.25">
      <c r="A53" s="103"/>
      <c r="B53" s="100"/>
      <c r="C53" s="100"/>
      <c r="D53" s="141" t="s">
        <v>426</v>
      </c>
      <c r="E53" s="141"/>
      <c r="F53" s="100"/>
      <c r="G53" s="184">
        <f>SUM(G42:G51)</f>
        <v>0</v>
      </c>
    </row>
    <row r="54" spans="1:7" x14ac:dyDescent="0.2">
      <c r="A54" s="185"/>
      <c r="B54" s="186"/>
      <c r="C54" s="186"/>
      <c r="D54" s="186"/>
      <c r="E54" s="186"/>
      <c r="F54" s="186"/>
      <c r="G54" s="187"/>
    </row>
    <row r="55" spans="1:7" ht="6" customHeight="1" x14ac:dyDescent="0.2">
      <c r="A55" s="188"/>
      <c r="B55" s="189"/>
      <c r="C55" s="189"/>
      <c r="D55" s="189"/>
      <c r="E55" s="189"/>
      <c r="F55" s="189"/>
      <c r="G55" s="190"/>
    </row>
    <row r="56" spans="1:7" x14ac:dyDescent="0.2">
      <c r="A56" s="191">
        <v>1</v>
      </c>
      <c r="B56" s="100" t="s">
        <v>378</v>
      </c>
      <c r="C56" s="192" t="s">
        <v>379</v>
      </c>
      <c r="D56" s="100"/>
      <c r="E56" s="100"/>
      <c r="F56" s="193"/>
      <c r="G56" s="194">
        <f>+G19</f>
        <v>0</v>
      </c>
    </row>
    <row r="57" spans="1:7" x14ac:dyDescent="0.2">
      <c r="A57" s="191">
        <v>2</v>
      </c>
      <c r="B57" s="100" t="s">
        <v>294</v>
      </c>
      <c r="C57" s="192" t="s">
        <v>380</v>
      </c>
      <c r="D57" s="195">
        <f>'COEF PASE'!E8</f>
        <v>0.99</v>
      </c>
      <c r="E57" s="195"/>
      <c r="F57" s="193"/>
      <c r="G57" s="183">
        <f>+D57*G56</f>
        <v>0</v>
      </c>
    </row>
    <row r="58" spans="1:7" ht="6" customHeight="1" thickBot="1" x14ac:dyDescent="0.25">
      <c r="A58" s="103"/>
      <c r="B58" s="100"/>
      <c r="C58" s="192"/>
      <c r="D58" s="192"/>
      <c r="E58" s="192"/>
      <c r="F58" s="196"/>
      <c r="G58" s="197"/>
    </row>
    <row r="59" spans="1:7" ht="16.5" thickTop="1" x14ac:dyDescent="0.2">
      <c r="A59" s="191">
        <v>3</v>
      </c>
      <c r="B59" s="100" t="s">
        <v>381</v>
      </c>
      <c r="C59" s="192"/>
      <c r="D59" s="192"/>
      <c r="E59" s="192"/>
      <c r="F59" s="138"/>
      <c r="G59" s="198">
        <f>SUM(G56:G58)</f>
        <v>0</v>
      </c>
    </row>
    <row r="60" spans="1:7" ht="6" customHeight="1" x14ac:dyDescent="0.2">
      <c r="A60" s="103"/>
      <c r="B60" s="100"/>
      <c r="C60" s="192"/>
      <c r="D60" s="192"/>
      <c r="E60" s="192"/>
      <c r="F60" s="138"/>
      <c r="G60" s="183"/>
    </row>
    <row r="61" spans="1:7" x14ac:dyDescent="0.2">
      <c r="A61" s="191">
        <v>4</v>
      </c>
      <c r="B61" s="100" t="s">
        <v>382</v>
      </c>
      <c r="C61" s="192" t="s">
        <v>383</v>
      </c>
      <c r="D61" s="192"/>
      <c r="E61" s="192"/>
      <c r="F61" s="138"/>
      <c r="G61" s="183">
        <f>+G36</f>
        <v>3700</v>
      </c>
    </row>
    <row r="62" spans="1:7" ht="15.75" thickBot="1" x14ac:dyDescent="0.25">
      <c r="A62" s="191">
        <v>5</v>
      </c>
      <c r="B62" s="100" t="s">
        <v>331</v>
      </c>
      <c r="C62" s="192" t="s">
        <v>384</v>
      </c>
      <c r="D62" s="192"/>
      <c r="E62" s="192"/>
      <c r="F62" s="196"/>
      <c r="G62" s="199">
        <f>+G53</f>
        <v>0</v>
      </c>
    </row>
    <row r="63" spans="1:7" ht="6" customHeight="1" thickTop="1" thickBot="1" x14ac:dyDescent="0.25">
      <c r="A63" s="103"/>
      <c r="B63" s="100"/>
      <c r="C63" s="192"/>
      <c r="D63" s="192"/>
      <c r="E63" s="192"/>
      <c r="F63" s="200"/>
      <c r="G63" s="183"/>
    </row>
    <row r="64" spans="1:7" ht="16.5" thickBot="1" x14ac:dyDescent="0.25">
      <c r="A64" s="201">
        <v>6</v>
      </c>
      <c r="B64" s="202" t="s">
        <v>385</v>
      </c>
      <c r="C64" s="203" t="s">
        <v>386</v>
      </c>
      <c r="D64" s="203"/>
      <c r="E64" s="203"/>
      <c r="F64" s="100"/>
      <c r="G64" s="204">
        <f>+G59+G61+G62</f>
        <v>3700</v>
      </c>
    </row>
    <row r="65" spans="1:7" ht="6" customHeight="1" x14ac:dyDescent="0.2">
      <c r="A65" s="103"/>
      <c r="B65" s="100"/>
      <c r="C65" s="192"/>
      <c r="D65" s="192"/>
      <c r="E65" s="192"/>
      <c r="F65" s="100"/>
      <c r="G65" s="183"/>
    </row>
    <row r="66" spans="1:7" ht="30.75" thickBot="1" x14ac:dyDescent="0.25">
      <c r="A66" s="191">
        <v>7</v>
      </c>
      <c r="B66" s="205" t="s">
        <v>387</v>
      </c>
      <c r="C66" s="192" t="s">
        <v>388</v>
      </c>
      <c r="D66" s="195">
        <f>'COEF PASE'!E16</f>
        <v>6.4740000000000006E-2</v>
      </c>
      <c r="E66" s="195"/>
      <c r="F66" s="100"/>
      <c r="G66" s="183">
        <f>+D66*G64</f>
        <v>239.53800000000001</v>
      </c>
    </row>
    <row r="67" spans="1:7" ht="16.5" thickBot="1" x14ac:dyDescent="0.25">
      <c r="A67" s="201">
        <v>8</v>
      </c>
      <c r="B67" s="202" t="s">
        <v>290</v>
      </c>
      <c r="C67" s="203" t="s">
        <v>389</v>
      </c>
      <c r="D67" s="203"/>
      <c r="E67" s="203"/>
      <c r="F67" s="100"/>
      <c r="G67" s="204">
        <f>+G64+G66</f>
        <v>3939.538</v>
      </c>
    </row>
    <row r="68" spans="1:7" ht="6" customHeight="1" x14ac:dyDescent="0.2">
      <c r="A68" s="191"/>
      <c r="B68" s="100"/>
      <c r="C68" s="192"/>
      <c r="D68" s="192"/>
      <c r="E68" s="192"/>
      <c r="F68" s="100"/>
      <c r="G68" s="183"/>
    </row>
    <row r="69" spans="1:7" ht="16.5" thickBot="1" x14ac:dyDescent="0.25">
      <c r="A69" s="191">
        <v>9</v>
      </c>
      <c r="B69" s="100" t="s">
        <v>390</v>
      </c>
      <c r="C69" s="192" t="s">
        <v>391</v>
      </c>
      <c r="D69" s="195">
        <f>'COEF PASE'!E19</f>
        <v>0.01</v>
      </c>
      <c r="E69" s="195"/>
      <c r="F69" s="100"/>
      <c r="G69" s="206">
        <f>+D69*G67</f>
        <v>39.395380000000003</v>
      </c>
    </row>
    <row r="70" spans="1:7" ht="16.5" thickBot="1" x14ac:dyDescent="0.25">
      <c r="A70" s="201">
        <v>10</v>
      </c>
      <c r="B70" s="202" t="s">
        <v>290</v>
      </c>
      <c r="C70" s="203" t="s">
        <v>392</v>
      </c>
      <c r="D70" s="203"/>
      <c r="E70" s="203"/>
      <c r="F70" s="100"/>
      <c r="G70" s="204">
        <f>+G67+G69</f>
        <v>3978.9333799999999</v>
      </c>
    </row>
    <row r="71" spans="1:7" ht="6" customHeight="1" x14ac:dyDescent="0.2">
      <c r="A71" s="191"/>
      <c r="B71" s="100"/>
      <c r="C71" s="192"/>
      <c r="D71" s="192"/>
      <c r="E71" s="192"/>
      <c r="F71" s="100"/>
      <c r="G71" s="183"/>
    </row>
    <row r="72" spans="1:7" x14ac:dyDescent="0.2">
      <c r="A72" s="191">
        <v>11</v>
      </c>
      <c r="B72" s="100" t="s">
        <v>393</v>
      </c>
      <c r="C72" s="192" t="s">
        <v>394</v>
      </c>
      <c r="D72" s="195">
        <f>'COEF PASE'!E22</f>
        <v>0.03</v>
      </c>
      <c r="E72" s="195"/>
      <c r="F72" s="100"/>
      <c r="G72" s="183">
        <f>+D72*G70</f>
        <v>119.3680014</v>
      </c>
    </row>
    <row r="73" spans="1:7" ht="6" customHeight="1" thickBot="1" x14ac:dyDescent="0.25">
      <c r="A73" s="191"/>
      <c r="B73" s="100"/>
      <c r="C73" s="100"/>
      <c r="D73" s="100"/>
      <c r="E73" s="100"/>
      <c r="F73" s="100"/>
      <c r="G73" s="183"/>
    </row>
    <row r="74" spans="1:7" ht="16.5" thickBot="1" x14ac:dyDescent="0.25">
      <c r="A74" s="201">
        <v>12</v>
      </c>
      <c r="B74" s="202" t="s">
        <v>395</v>
      </c>
      <c r="C74" s="203" t="s">
        <v>396</v>
      </c>
      <c r="D74" s="203"/>
      <c r="E74" s="203"/>
      <c r="F74" s="100"/>
      <c r="G74" s="204">
        <f>+G70+G72</f>
        <v>4098.3013813999996</v>
      </c>
    </row>
    <row r="75" spans="1:7" ht="6" customHeight="1" thickBot="1" x14ac:dyDescent="0.25">
      <c r="A75" s="103"/>
      <c r="B75" s="100"/>
      <c r="C75" s="192"/>
      <c r="D75" s="195"/>
      <c r="E75" s="192"/>
      <c r="F75" s="100"/>
      <c r="G75" s="183"/>
    </row>
    <row r="76" spans="1:7" ht="16.5" thickBot="1" x14ac:dyDescent="0.25">
      <c r="A76" s="201">
        <v>13</v>
      </c>
      <c r="B76" s="195" t="str">
        <f>'COEF PASE'!C26</f>
        <v>IVA (21%) + IIBB Y OTROS (5%)                   (+)</v>
      </c>
      <c r="C76" s="195" t="str">
        <f>'COEF PASE'!D26</f>
        <v>Z % x ( 12 ) =</v>
      </c>
      <c r="D76" s="195">
        <f>'COEF PASE'!E26</f>
        <v>0.26</v>
      </c>
      <c r="E76" s="203"/>
      <c r="F76" s="100"/>
      <c r="G76" s="204">
        <f>+D76*G74</f>
        <v>1065.558359164</v>
      </c>
    </row>
    <row r="77" spans="1:7" ht="6" customHeight="1" thickBot="1" x14ac:dyDescent="0.25">
      <c r="A77" s="191"/>
      <c r="B77" s="100"/>
      <c r="C77" s="100"/>
      <c r="D77" s="195"/>
      <c r="E77" s="195"/>
      <c r="F77" s="207"/>
      <c r="G77" s="199"/>
    </row>
    <row r="78" spans="1:7" ht="6.75" customHeight="1" thickTop="1" thickBot="1" x14ac:dyDescent="0.25">
      <c r="A78" s="191"/>
      <c r="B78" s="100"/>
      <c r="C78" s="100"/>
      <c r="D78" s="192"/>
      <c r="E78" s="192"/>
      <c r="F78" s="100"/>
      <c r="G78" s="183"/>
    </row>
    <row r="79" spans="1:7" ht="16.5" thickBot="1" x14ac:dyDescent="0.25">
      <c r="A79" s="208">
        <v>14</v>
      </c>
      <c r="B79" s="209" t="s">
        <v>398</v>
      </c>
      <c r="C79" s="210"/>
      <c r="D79" s="211" t="s">
        <v>399</v>
      </c>
      <c r="E79" s="211"/>
      <c r="F79" s="210"/>
      <c r="G79" s="212">
        <f>+ROUND(G74+G76,2)</f>
        <v>5163.8599999999997</v>
      </c>
    </row>
    <row r="80" spans="1:7" ht="16.5" thickBot="1" x14ac:dyDescent="0.25">
      <c r="A80" s="213" t="s">
        <v>400</v>
      </c>
      <c r="B80" s="214" t="s">
        <v>401</v>
      </c>
      <c r="C80" s="106"/>
      <c r="D80" s="215"/>
      <c r="E80" s="215"/>
      <c r="F80" s="106"/>
      <c r="G80" s="216"/>
    </row>
  </sheetData>
  <dataValidations count="1">
    <dataValidation type="list" allowBlank="1" showInputMessage="1" showErrorMessage="1" sqref="B51">
      <formula1>#REF!</formula1>
    </dataValidation>
  </dataValidations>
  <printOptions horizontalCentered="1" verticalCentered="1"/>
  <pageMargins left="0.19685039370078741" right="0.19685039370078741" top="0.19685039370078741" bottom="0.19685039370078741" header="0.19685039370078741" footer="0.19685039370078741"/>
  <pageSetup paperSize="9" scale="6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Equipos!$C$14:$C$34</xm:f>
          </x14:formula1>
          <xm:sqref>B42</xm:sqref>
        </x14:dataValidation>
        <x14:dataValidation type="list" allowBlank="1" showInputMessage="1" showErrorMessage="1">
          <x14:formula1>
            <xm:f>Equipos!$C$14:$C$35</xm:f>
          </x14:formula1>
          <xm:sqref>B43:B50</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6">
    <tabColor rgb="FFC00000"/>
  </sheetPr>
  <dimension ref="A1:S80"/>
  <sheetViews>
    <sheetView view="pageBreakPreview" topLeftCell="A67" zoomScale="70" zoomScaleNormal="100" zoomScaleSheetLayoutView="70" workbookViewId="0">
      <selection activeCell="B25" sqref="B25:E25"/>
    </sheetView>
  </sheetViews>
  <sheetFormatPr baseColWidth="10" defaultColWidth="11.42578125" defaultRowHeight="15" x14ac:dyDescent="0.2"/>
  <cols>
    <col min="1" max="1" width="20.85546875" style="88" customWidth="1" collapsed="1"/>
    <col min="2" max="2" width="40.5703125" style="88" customWidth="1"/>
    <col min="3" max="3" width="14.7109375" style="88" bestFit="1" customWidth="1"/>
    <col min="4" max="5" width="15.85546875" style="88" customWidth="1"/>
    <col min="6" max="6" width="17.5703125" style="88" customWidth="1"/>
    <col min="7" max="7" width="25.42578125" style="88" customWidth="1"/>
    <col min="8" max="16384" width="11.42578125" style="88"/>
  </cols>
  <sheetData>
    <row r="1" spans="1:19" x14ac:dyDescent="0.2">
      <c r="A1" s="30"/>
      <c r="B1" s="30"/>
      <c r="C1" s="30"/>
      <c r="D1" s="30"/>
      <c r="E1" s="30"/>
      <c r="F1" s="30"/>
      <c r="G1" s="30"/>
    </row>
    <row r="2" spans="1:19" ht="15.75" x14ac:dyDescent="0.2">
      <c r="A2" s="89"/>
      <c r="B2" s="90"/>
      <c r="C2" s="89"/>
      <c r="D2" s="89"/>
      <c r="E2" s="89"/>
      <c r="F2" s="91"/>
      <c r="G2" s="92" t="e">
        <f>#REF!</f>
        <v>#REF!</v>
      </c>
    </row>
    <row r="3" spans="1:19" ht="15.75" thickBot="1" x14ac:dyDescent="0.25">
      <c r="A3" s="30"/>
      <c r="B3" s="30"/>
      <c r="C3" s="30"/>
      <c r="D3" s="30"/>
      <c r="E3" s="30"/>
      <c r="F3" s="30"/>
      <c r="G3" s="32"/>
    </row>
    <row r="4" spans="1:19" ht="15.75" x14ac:dyDescent="0.2">
      <c r="A4" s="93" t="s">
        <v>405</v>
      </c>
      <c r="B4" s="94" t="s">
        <v>845</v>
      </c>
      <c r="C4" s="95"/>
      <c r="D4" s="95"/>
      <c r="E4" s="95"/>
      <c r="F4" s="96"/>
      <c r="G4" s="97" t="s">
        <v>406</v>
      </c>
    </row>
    <row r="5" spans="1:19" ht="15.75" x14ac:dyDescent="0.2">
      <c r="A5" s="98" t="s">
        <v>407</v>
      </c>
      <c r="B5" s="99" t="s">
        <v>186</v>
      </c>
      <c r="C5" s="100"/>
      <c r="D5" s="100"/>
      <c r="E5" s="100"/>
      <c r="F5" s="101"/>
      <c r="G5" s="102" t="s">
        <v>5</v>
      </c>
    </row>
    <row r="6" spans="1:19" ht="9" customHeight="1" x14ac:dyDescent="0.2">
      <c r="A6" s="103"/>
      <c r="B6" s="100"/>
      <c r="C6" s="100"/>
      <c r="D6" s="100"/>
      <c r="E6" s="100"/>
      <c r="F6" s="101"/>
      <c r="G6" s="102"/>
    </row>
    <row r="7" spans="1:19" ht="16.5" thickBot="1" x14ac:dyDescent="0.25">
      <c r="A7" s="104" t="s">
        <v>408</v>
      </c>
      <c r="B7" s="105" t="s">
        <v>653</v>
      </c>
      <c r="C7" s="106"/>
      <c r="D7" s="106"/>
      <c r="E7" s="106"/>
      <c r="F7" s="107"/>
      <c r="G7" s="108">
        <v>2</v>
      </c>
    </row>
    <row r="8" spans="1:19" ht="16.5" thickBot="1" x14ac:dyDescent="0.25">
      <c r="A8" s="98" t="s">
        <v>402</v>
      </c>
      <c r="B8" s="100"/>
      <c r="C8" s="100"/>
      <c r="D8" s="100"/>
      <c r="E8" s="100"/>
      <c r="F8" s="100"/>
      <c r="G8" s="102"/>
    </row>
    <row r="9" spans="1:19" x14ac:dyDescent="0.2">
      <c r="A9" s="109" t="s">
        <v>409</v>
      </c>
      <c r="B9" s="110" t="s">
        <v>306</v>
      </c>
      <c r="C9" s="110" t="s">
        <v>406</v>
      </c>
      <c r="D9" s="110" t="s">
        <v>410</v>
      </c>
      <c r="E9" s="110" t="s">
        <v>411</v>
      </c>
      <c r="F9" s="110" t="s">
        <v>412</v>
      </c>
      <c r="G9" s="111" t="s">
        <v>413</v>
      </c>
    </row>
    <row r="10" spans="1:19" x14ac:dyDescent="0.2">
      <c r="A10" s="112"/>
      <c r="B10" s="113"/>
      <c r="C10" s="113"/>
      <c r="D10" s="113"/>
      <c r="E10" s="113"/>
      <c r="F10" s="113" t="s">
        <v>414</v>
      </c>
      <c r="G10" s="114" t="s">
        <v>2</v>
      </c>
    </row>
    <row r="11" spans="1:19" x14ac:dyDescent="0.2">
      <c r="A11" s="112"/>
      <c r="B11" s="113"/>
      <c r="C11" s="113"/>
      <c r="D11" s="115"/>
      <c r="E11" s="115"/>
      <c r="F11" s="115" t="s">
        <v>415</v>
      </c>
      <c r="G11" s="116" t="s">
        <v>416</v>
      </c>
    </row>
    <row r="12" spans="1:19" ht="15.75" thickBot="1" x14ac:dyDescent="0.25">
      <c r="A12" s="117"/>
      <c r="B12" s="118"/>
      <c r="C12" s="118"/>
      <c r="D12" s="119" t="s">
        <v>417</v>
      </c>
      <c r="E12" s="119" t="s">
        <v>418</v>
      </c>
      <c r="F12" s="119" t="s">
        <v>419</v>
      </c>
      <c r="G12" s="120" t="s">
        <v>420</v>
      </c>
      <c r="S12" s="88">
        <v>1</v>
      </c>
    </row>
    <row r="13" spans="1:19" ht="30" x14ac:dyDescent="0.2">
      <c r="A13" s="121" t="s">
        <v>298</v>
      </c>
      <c r="B13" s="122" t="s">
        <v>299</v>
      </c>
      <c r="C13" s="123" t="s">
        <v>421</v>
      </c>
      <c r="D13" s="124"/>
      <c r="E13" s="124">
        <v>0</v>
      </c>
      <c r="F13" s="125">
        <v>172.24</v>
      </c>
      <c r="G13" s="126">
        <f>F13*E13*D13</f>
        <v>0</v>
      </c>
    </row>
    <row r="14" spans="1:19" ht="30" x14ac:dyDescent="0.2">
      <c r="A14" s="127" t="s">
        <v>298</v>
      </c>
      <c r="B14" s="128" t="s">
        <v>300</v>
      </c>
      <c r="C14" s="129" t="s">
        <v>421</v>
      </c>
      <c r="D14" s="130"/>
      <c r="E14" s="130">
        <v>0</v>
      </c>
      <c r="F14" s="131">
        <v>142.49</v>
      </c>
      <c r="G14" s="132">
        <f>F14*E14*D14</f>
        <v>0</v>
      </c>
    </row>
    <row r="15" spans="1:19" ht="30" x14ac:dyDescent="0.2">
      <c r="A15" s="127" t="s">
        <v>298</v>
      </c>
      <c r="B15" s="128" t="s">
        <v>301</v>
      </c>
      <c r="C15" s="129" t="s">
        <v>421</v>
      </c>
      <c r="D15" s="130"/>
      <c r="E15" s="130">
        <v>0</v>
      </c>
      <c r="F15" s="131">
        <v>131.38</v>
      </c>
      <c r="G15" s="132">
        <f>F15*E15*D15</f>
        <v>0</v>
      </c>
    </row>
    <row r="16" spans="1:19" ht="30" x14ac:dyDescent="0.2">
      <c r="A16" s="127" t="s">
        <v>298</v>
      </c>
      <c r="B16" s="128" t="s">
        <v>302</v>
      </c>
      <c r="C16" s="129" t="s">
        <v>421</v>
      </c>
      <c r="D16" s="130"/>
      <c r="E16" s="130">
        <v>0</v>
      </c>
      <c r="F16" s="131">
        <v>120.62</v>
      </c>
      <c r="G16" s="132">
        <f>F16*E16*D16</f>
        <v>0</v>
      </c>
      <c r="S16" s="88">
        <v>1</v>
      </c>
    </row>
    <row r="17" spans="1:7" ht="30.75" thickBot="1" x14ac:dyDescent="0.25">
      <c r="A17" s="133" t="s">
        <v>298</v>
      </c>
      <c r="B17" s="134" t="s">
        <v>303</v>
      </c>
      <c r="C17" s="118" t="s">
        <v>421</v>
      </c>
      <c r="D17" s="135"/>
      <c r="E17" s="135">
        <v>0</v>
      </c>
      <c r="F17" s="136">
        <v>91.181791666666669</v>
      </c>
      <c r="G17" s="137">
        <f>F17*E17*D17</f>
        <v>0</v>
      </c>
    </row>
    <row r="18" spans="1:7" ht="15.75" thickBot="1" x14ac:dyDescent="0.25">
      <c r="A18" s="103"/>
      <c r="B18" s="100"/>
      <c r="C18" s="100"/>
      <c r="D18" s="138"/>
      <c r="E18" s="138"/>
      <c r="F18" s="139"/>
      <c r="G18" s="140"/>
    </row>
    <row r="19" spans="1:7" ht="16.5" thickBot="1" x14ac:dyDescent="0.25">
      <c r="A19" s="103"/>
      <c r="B19" s="100"/>
      <c r="C19" s="100"/>
      <c r="D19" s="141" t="s">
        <v>422</v>
      </c>
      <c r="E19" s="141"/>
      <c r="F19" s="139"/>
      <c r="G19" s="142">
        <f>SUM(G13:G17)</f>
        <v>0</v>
      </c>
    </row>
    <row r="20" spans="1:7" ht="15.75" thickBot="1" x14ac:dyDescent="0.25">
      <c r="A20" s="103"/>
      <c r="B20" s="100"/>
      <c r="C20" s="100"/>
      <c r="D20" s="138"/>
      <c r="E20" s="138"/>
      <c r="F20" s="139"/>
      <c r="G20" s="143"/>
    </row>
    <row r="21" spans="1:7" ht="16.5" thickBot="1" x14ac:dyDescent="0.25">
      <c r="A21" s="144" t="s">
        <v>404</v>
      </c>
      <c r="B21" s="95"/>
      <c r="C21" s="95"/>
      <c r="D21" s="145"/>
      <c r="E21" s="145"/>
      <c r="F21" s="146"/>
      <c r="G21" s="147"/>
    </row>
    <row r="22" spans="1:7" x14ac:dyDescent="0.2">
      <c r="A22" s="109" t="s">
        <v>409</v>
      </c>
      <c r="B22" s="110" t="s">
        <v>306</v>
      </c>
      <c r="C22" s="110" t="s">
        <v>406</v>
      </c>
      <c r="D22" s="148" t="s">
        <v>423</v>
      </c>
      <c r="E22" s="148" t="s">
        <v>423</v>
      </c>
      <c r="F22" s="149" t="s">
        <v>412</v>
      </c>
      <c r="G22" s="150" t="s">
        <v>413</v>
      </c>
    </row>
    <row r="23" spans="1:7" x14ac:dyDescent="0.2">
      <c r="A23" s="112"/>
      <c r="B23" s="113"/>
      <c r="C23" s="113"/>
      <c r="D23" s="151"/>
      <c r="E23" s="151"/>
      <c r="F23" s="152" t="s">
        <v>414</v>
      </c>
      <c r="G23" s="153" t="s">
        <v>2</v>
      </c>
    </row>
    <row r="24" spans="1:7" ht="15.75" thickBot="1" x14ac:dyDescent="0.25">
      <c r="A24" s="117"/>
      <c r="B24" s="118"/>
      <c r="C24" s="118"/>
      <c r="D24" s="154"/>
      <c r="E24" s="154"/>
      <c r="F24" s="155" t="s">
        <v>416</v>
      </c>
      <c r="G24" s="156"/>
    </row>
    <row r="25" spans="1:7" ht="54" customHeight="1" x14ac:dyDescent="0.2">
      <c r="A25" s="157" t="s">
        <v>317</v>
      </c>
      <c r="B25" s="124" t="s">
        <v>186</v>
      </c>
      <c r="C25" s="123" t="s">
        <v>5</v>
      </c>
      <c r="D25" s="124">
        <v>1</v>
      </c>
      <c r="E25" s="158">
        <v>1</v>
      </c>
      <c r="F25" s="159">
        <v>6200</v>
      </c>
      <c r="G25" s="126">
        <f>IF(B25="",0,D25*E25*F25)</f>
        <v>6200</v>
      </c>
    </row>
    <row r="26" spans="1:7" x14ac:dyDescent="0.2">
      <c r="A26" s="160" t="s">
        <v>318</v>
      </c>
      <c r="B26" s="130"/>
      <c r="C26" s="129" t="s">
        <v>318</v>
      </c>
      <c r="D26" s="130"/>
      <c r="E26" s="161"/>
      <c r="F26" s="162" t="s">
        <v>318</v>
      </c>
      <c r="G26" s="132">
        <f t="shared" ref="G26:G34" si="0">IF(B26="",0,D26*E26*F26)</f>
        <v>0</v>
      </c>
    </row>
    <row r="27" spans="1:7" x14ac:dyDescent="0.2">
      <c r="A27" s="163" t="s">
        <v>318</v>
      </c>
      <c r="B27" s="164"/>
      <c r="C27" s="165" t="s">
        <v>318</v>
      </c>
      <c r="D27" s="164"/>
      <c r="E27" s="166"/>
      <c r="F27" s="167" t="s">
        <v>318</v>
      </c>
      <c r="G27" s="168">
        <f t="shared" si="0"/>
        <v>0</v>
      </c>
    </row>
    <row r="28" spans="1:7" x14ac:dyDescent="0.2">
      <c r="A28" s="163" t="s">
        <v>318</v>
      </c>
      <c r="B28" s="164"/>
      <c r="C28" s="165" t="s">
        <v>318</v>
      </c>
      <c r="D28" s="164"/>
      <c r="E28" s="166"/>
      <c r="F28" s="167" t="s">
        <v>318</v>
      </c>
      <c r="G28" s="168">
        <f t="shared" si="0"/>
        <v>0</v>
      </c>
    </row>
    <row r="29" spans="1:7" x14ac:dyDescent="0.2">
      <c r="A29" s="163" t="s">
        <v>318</v>
      </c>
      <c r="B29" s="164"/>
      <c r="C29" s="165" t="s">
        <v>318</v>
      </c>
      <c r="D29" s="164"/>
      <c r="E29" s="166"/>
      <c r="F29" s="167" t="s">
        <v>318</v>
      </c>
      <c r="G29" s="168">
        <f t="shared" si="0"/>
        <v>0</v>
      </c>
    </row>
    <row r="30" spans="1:7" x14ac:dyDescent="0.2">
      <c r="A30" s="163" t="s">
        <v>318</v>
      </c>
      <c r="B30" s="164"/>
      <c r="C30" s="165" t="s">
        <v>318</v>
      </c>
      <c r="D30" s="164"/>
      <c r="E30" s="166"/>
      <c r="F30" s="167" t="s">
        <v>318</v>
      </c>
      <c r="G30" s="168">
        <f t="shared" si="0"/>
        <v>0</v>
      </c>
    </row>
    <row r="31" spans="1:7" x14ac:dyDescent="0.2">
      <c r="A31" s="163" t="s">
        <v>318</v>
      </c>
      <c r="B31" s="164"/>
      <c r="C31" s="165" t="s">
        <v>318</v>
      </c>
      <c r="D31" s="164"/>
      <c r="E31" s="166"/>
      <c r="F31" s="167" t="s">
        <v>318</v>
      </c>
      <c r="G31" s="168">
        <f t="shared" si="0"/>
        <v>0</v>
      </c>
    </row>
    <row r="32" spans="1:7" x14ac:dyDescent="0.2">
      <c r="A32" s="163" t="s">
        <v>318</v>
      </c>
      <c r="B32" s="164"/>
      <c r="C32" s="165" t="s">
        <v>318</v>
      </c>
      <c r="D32" s="164"/>
      <c r="E32" s="166"/>
      <c r="F32" s="167" t="s">
        <v>318</v>
      </c>
      <c r="G32" s="168">
        <f t="shared" si="0"/>
        <v>0</v>
      </c>
    </row>
    <row r="33" spans="1:7" x14ac:dyDescent="0.2">
      <c r="A33" s="163" t="s">
        <v>318</v>
      </c>
      <c r="B33" s="164"/>
      <c r="C33" s="165" t="s">
        <v>318</v>
      </c>
      <c r="D33" s="164"/>
      <c r="E33" s="166"/>
      <c r="F33" s="167" t="s">
        <v>318</v>
      </c>
      <c r="G33" s="168">
        <f t="shared" si="0"/>
        <v>0</v>
      </c>
    </row>
    <row r="34" spans="1:7" ht="15.75" thickBot="1" x14ac:dyDescent="0.25">
      <c r="A34" s="169" t="s">
        <v>318</v>
      </c>
      <c r="B34" s="135"/>
      <c r="C34" s="170" t="s">
        <v>318</v>
      </c>
      <c r="D34" s="135"/>
      <c r="E34" s="135"/>
      <c r="F34" s="136" t="s">
        <v>318</v>
      </c>
      <c r="G34" s="137">
        <f t="shared" si="0"/>
        <v>0</v>
      </c>
    </row>
    <row r="35" spans="1:7" ht="15.75" thickBot="1" x14ac:dyDescent="0.25">
      <c r="A35" s="103"/>
      <c r="B35" s="100"/>
      <c r="C35" s="100"/>
      <c r="D35" s="138"/>
      <c r="E35" s="138"/>
      <c r="F35" s="139"/>
      <c r="G35" s="140"/>
    </row>
    <row r="36" spans="1:7" ht="16.5" thickBot="1" x14ac:dyDescent="0.25">
      <c r="A36" s="103"/>
      <c r="B36" s="100"/>
      <c r="C36" s="100"/>
      <c r="D36" s="141" t="s">
        <v>424</v>
      </c>
      <c r="E36" s="141"/>
      <c r="F36" s="139"/>
      <c r="G36" s="142">
        <f>SUM(G25:G34)</f>
        <v>6200</v>
      </c>
    </row>
    <row r="37" spans="1:7" ht="15.75" thickBot="1" x14ac:dyDescent="0.25">
      <c r="A37" s="103"/>
      <c r="B37" s="100"/>
      <c r="C37" s="100"/>
      <c r="D37" s="138"/>
      <c r="E37" s="138"/>
      <c r="F37" s="139"/>
      <c r="G37" s="143"/>
    </row>
    <row r="38" spans="1:7" ht="16.5" thickBot="1" x14ac:dyDescent="0.25">
      <c r="A38" s="144" t="s">
        <v>403</v>
      </c>
      <c r="B38" s="95"/>
      <c r="C38" s="95"/>
      <c r="D38" s="145"/>
      <c r="E38" s="145"/>
      <c r="F38" s="146"/>
      <c r="G38" s="147"/>
    </row>
    <row r="39" spans="1:7" x14ac:dyDescent="0.2">
      <c r="A39" s="109"/>
      <c r="B39" s="110"/>
      <c r="C39" s="110" t="s">
        <v>406</v>
      </c>
      <c r="D39" s="110" t="s">
        <v>410</v>
      </c>
      <c r="E39" s="110" t="s">
        <v>411</v>
      </c>
      <c r="F39" s="110" t="s">
        <v>412</v>
      </c>
      <c r="G39" s="150" t="s">
        <v>413</v>
      </c>
    </row>
    <row r="40" spans="1:7" x14ac:dyDescent="0.2">
      <c r="A40" s="112"/>
      <c r="B40" s="113"/>
      <c r="C40" s="113"/>
      <c r="D40" s="151"/>
      <c r="E40" s="151"/>
      <c r="F40" s="113" t="s">
        <v>425</v>
      </c>
      <c r="G40" s="153" t="s">
        <v>2</v>
      </c>
    </row>
    <row r="41" spans="1:7" ht="15.75" thickBot="1" x14ac:dyDescent="0.25">
      <c r="A41" s="117"/>
      <c r="B41" s="118"/>
      <c r="C41" s="118"/>
      <c r="D41" s="154"/>
      <c r="E41" s="154"/>
      <c r="F41" s="115" t="s">
        <v>415</v>
      </c>
      <c r="G41" s="156" t="s">
        <v>416</v>
      </c>
    </row>
    <row r="42" spans="1:7" ht="30" x14ac:dyDescent="0.2">
      <c r="A42" s="171" t="s">
        <v>358</v>
      </c>
      <c r="B42" s="172" t="s">
        <v>361</v>
      </c>
      <c r="C42" s="123" t="s">
        <v>421</v>
      </c>
      <c r="D42" s="124">
        <v>0</v>
      </c>
      <c r="E42" s="124">
        <v>0</v>
      </c>
      <c r="F42" s="125">
        <v>45.11</v>
      </c>
      <c r="G42" s="173">
        <f t="shared" ref="G42:G51" si="1">IF(B42="",0,D42*E42*F42)</f>
        <v>0</v>
      </c>
    </row>
    <row r="43" spans="1:7" x14ac:dyDescent="0.2">
      <c r="A43" s="174" t="s">
        <v>318</v>
      </c>
      <c r="B43" s="175"/>
      <c r="C43" s="176" t="s">
        <v>318</v>
      </c>
      <c r="D43" s="177"/>
      <c r="E43" s="177"/>
      <c r="F43" s="178" t="s">
        <v>318</v>
      </c>
      <c r="G43" s="179">
        <f t="shared" si="1"/>
        <v>0</v>
      </c>
    </row>
    <row r="44" spans="1:7" x14ac:dyDescent="0.2">
      <c r="A44" s="174" t="s">
        <v>318</v>
      </c>
      <c r="B44" s="175"/>
      <c r="C44" s="176" t="s">
        <v>318</v>
      </c>
      <c r="D44" s="177"/>
      <c r="E44" s="177"/>
      <c r="F44" s="178" t="s">
        <v>318</v>
      </c>
      <c r="G44" s="179">
        <f t="shared" si="1"/>
        <v>0</v>
      </c>
    </row>
    <row r="45" spans="1:7" x14ac:dyDescent="0.2">
      <c r="A45" s="174" t="s">
        <v>318</v>
      </c>
      <c r="B45" s="175"/>
      <c r="C45" s="176" t="s">
        <v>318</v>
      </c>
      <c r="D45" s="177"/>
      <c r="E45" s="177"/>
      <c r="F45" s="178" t="s">
        <v>318</v>
      </c>
      <c r="G45" s="179">
        <f t="shared" si="1"/>
        <v>0</v>
      </c>
    </row>
    <row r="46" spans="1:7" x14ac:dyDescent="0.2">
      <c r="A46" s="174" t="s">
        <v>318</v>
      </c>
      <c r="B46" s="175"/>
      <c r="C46" s="176" t="s">
        <v>318</v>
      </c>
      <c r="D46" s="177"/>
      <c r="E46" s="177"/>
      <c r="F46" s="178" t="s">
        <v>318</v>
      </c>
      <c r="G46" s="179">
        <f t="shared" si="1"/>
        <v>0</v>
      </c>
    </row>
    <row r="47" spans="1:7" x14ac:dyDescent="0.2">
      <c r="A47" s="174" t="s">
        <v>318</v>
      </c>
      <c r="B47" s="175"/>
      <c r="C47" s="176" t="s">
        <v>318</v>
      </c>
      <c r="D47" s="177"/>
      <c r="E47" s="177"/>
      <c r="F47" s="178" t="s">
        <v>318</v>
      </c>
      <c r="G47" s="179">
        <f t="shared" si="1"/>
        <v>0</v>
      </c>
    </row>
    <row r="48" spans="1:7" x14ac:dyDescent="0.2">
      <c r="A48" s="174" t="s">
        <v>318</v>
      </c>
      <c r="B48" s="175"/>
      <c r="C48" s="176" t="s">
        <v>318</v>
      </c>
      <c r="D48" s="177"/>
      <c r="E48" s="177"/>
      <c r="F48" s="178" t="s">
        <v>318</v>
      </c>
      <c r="G48" s="179">
        <f t="shared" si="1"/>
        <v>0</v>
      </c>
    </row>
    <row r="49" spans="1:7" x14ac:dyDescent="0.2">
      <c r="A49" s="174" t="s">
        <v>318</v>
      </c>
      <c r="B49" s="175"/>
      <c r="C49" s="176" t="s">
        <v>318</v>
      </c>
      <c r="D49" s="177"/>
      <c r="E49" s="177"/>
      <c r="F49" s="178" t="s">
        <v>318</v>
      </c>
      <c r="G49" s="179">
        <f t="shared" si="1"/>
        <v>0</v>
      </c>
    </row>
    <row r="50" spans="1:7" x14ac:dyDescent="0.2">
      <c r="A50" s="160" t="s">
        <v>318</v>
      </c>
      <c r="B50" s="175"/>
      <c r="C50" s="129" t="s">
        <v>318</v>
      </c>
      <c r="D50" s="130"/>
      <c r="E50" s="130"/>
      <c r="F50" s="131" t="s">
        <v>318</v>
      </c>
      <c r="G50" s="180">
        <f t="shared" si="1"/>
        <v>0</v>
      </c>
    </row>
    <row r="51" spans="1:7" ht="15.75" thickBot="1" x14ac:dyDescent="0.25">
      <c r="A51" s="169" t="s">
        <v>318</v>
      </c>
      <c r="B51" s="181"/>
      <c r="C51" s="170" t="s">
        <v>318</v>
      </c>
      <c r="D51" s="135"/>
      <c r="E51" s="135"/>
      <c r="F51" s="136" t="s">
        <v>318</v>
      </c>
      <c r="G51" s="182">
        <f t="shared" si="1"/>
        <v>0</v>
      </c>
    </row>
    <row r="52" spans="1:7" ht="15.75" thickBot="1" x14ac:dyDescent="0.25">
      <c r="A52" s="103"/>
      <c r="B52" s="100"/>
      <c r="C52" s="100"/>
      <c r="D52" s="100"/>
      <c r="E52" s="100"/>
      <c r="F52" s="100"/>
      <c r="G52" s="183"/>
    </row>
    <row r="53" spans="1:7" ht="16.5" thickBot="1" x14ac:dyDescent="0.25">
      <c r="A53" s="103"/>
      <c r="B53" s="100"/>
      <c r="C53" s="100"/>
      <c r="D53" s="141" t="s">
        <v>426</v>
      </c>
      <c r="E53" s="141"/>
      <c r="F53" s="100"/>
      <c r="G53" s="184">
        <f>SUM(G42:G51)</f>
        <v>0</v>
      </c>
    </row>
    <row r="54" spans="1:7" x14ac:dyDescent="0.2">
      <c r="A54" s="185"/>
      <c r="B54" s="186"/>
      <c r="C54" s="186"/>
      <c r="D54" s="186"/>
      <c r="E54" s="186"/>
      <c r="F54" s="186"/>
      <c r="G54" s="187"/>
    </row>
    <row r="55" spans="1:7" ht="6" customHeight="1" x14ac:dyDescent="0.2">
      <c r="A55" s="188"/>
      <c r="B55" s="189"/>
      <c r="C55" s="189"/>
      <c r="D55" s="189"/>
      <c r="E55" s="189"/>
      <c r="F55" s="189"/>
      <c r="G55" s="190"/>
    </row>
    <row r="56" spans="1:7" x14ac:dyDescent="0.2">
      <c r="A56" s="191">
        <v>1</v>
      </c>
      <c r="B56" s="100" t="s">
        <v>378</v>
      </c>
      <c r="C56" s="192" t="s">
        <v>379</v>
      </c>
      <c r="D56" s="100"/>
      <c r="E56" s="100"/>
      <c r="F56" s="193"/>
      <c r="G56" s="194">
        <f>+G19</f>
        <v>0</v>
      </c>
    </row>
    <row r="57" spans="1:7" x14ac:dyDescent="0.2">
      <c r="A57" s="191">
        <v>2</v>
      </c>
      <c r="B57" s="100" t="s">
        <v>294</v>
      </c>
      <c r="C57" s="192" t="s">
        <v>380</v>
      </c>
      <c r="D57" s="195">
        <f>'COEF PASE'!E8</f>
        <v>0.99</v>
      </c>
      <c r="E57" s="195"/>
      <c r="F57" s="193"/>
      <c r="G57" s="183">
        <f>+D57*G56</f>
        <v>0</v>
      </c>
    </row>
    <row r="58" spans="1:7" ht="6" customHeight="1" thickBot="1" x14ac:dyDescent="0.25">
      <c r="A58" s="103"/>
      <c r="B58" s="100"/>
      <c r="C58" s="192"/>
      <c r="D58" s="192"/>
      <c r="E58" s="192"/>
      <c r="F58" s="196"/>
      <c r="G58" s="197"/>
    </row>
    <row r="59" spans="1:7" ht="16.5" thickTop="1" x14ac:dyDescent="0.2">
      <c r="A59" s="191">
        <v>3</v>
      </c>
      <c r="B59" s="100" t="s">
        <v>381</v>
      </c>
      <c r="C59" s="192"/>
      <c r="D59" s="192"/>
      <c r="E59" s="192"/>
      <c r="F59" s="138"/>
      <c r="G59" s="198">
        <f>SUM(G56:G58)</f>
        <v>0</v>
      </c>
    </row>
    <row r="60" spans="1:7" ht="6" customHeight="1" x14ac:dyDescent="0.2">
      <c r="A60" s="103"/>
      <c r="B60" s="100"/>
      <c r="C60" s="192"/>
      <c r="D60" s="192"/>
      <c r="E60" s="192"/>
      <c r="F60" s="138"/>
      <c r="G60" s="183"/>
    </row>
    <row r="61" spans="1:7" x14ac:dyDescent="0.2">
      <c r="A61" s="191">
        <v>4</v>
      </c>
      <c r="B61" s="100" t="s">
        <v>382</v>
      </c>
      <c r="C61" s="192" t="s">
        <v>383</v>
      </c>
      <c r="D61" s="192"/>
      <c r="E61" s="192"/>
      <c r="F61" s="138"/>
      <c r="G61" s="183">
        <f>+G36</f>
        <v>6200</v>
      </c>
    </row>
    <row r="62" spans="1:7" ht="15.75" thickBot="1" x14ac:dyDescent="0.25">
      <c r="A62" s="191">
        <v>5</v>
      </c>
      <c r="B62" s="100" t="s">
        <v>331</v>
      </c>
      <c r="C62" s="192" t="s">
        <v>384</v>
      </c>
      <c r="D62" s="192"/>
      <c r="E62" s="192"/>
      <c r="F62" s="196"/>
      <c r="G62" s="199">
        <f>+G53</f>
        <v>0</v>
      </c>
    </row>
    <row r="63" spans="1:7" ht="6" customHeight="1" thickTop="1" thickBot="1" x14ac:dyDescent="0.25">
      <c r="A63" s="103"/>
      <c r="B63" s="100"/>
      <c r="C63" s="192"/>
      <c r="D63" s="192"/>
      <c r="E63" s="192"/>
      <c r="F63" s="200"/>
      <c r="G63" s="183"/>
    </row>
    <row r="64" spans="1:7" ht="16.5" thickBot="1" x14ac:dyDescent="0.25">
      <c r="A64" s="201">
        <v>6</v>
      </c>
      <c r="B64" s="202" t="s">
        <v>385</v>
      </c>
      <c r="C64" s="203" t="s">
        <v>386</v>
      </c>
      <c r="D64" s="203"/>
      <c r="E64" s="203"/>
      <c r="F64" s="100"/>
      <c r="G64" s="204">
        <f>+G59+G61+G62</f>
        <v>6200</v>
      </c>
    </row>
    <row r="65" spans="1:7" ht="6" customHeight="1" x14ac:dyDescent="0.2">
      <c r="A65" s="103"/>
      <c r="B65" s="100"/>
      <c r="C65" s="192"/>
      <c r="D65" s="192"/>
      <c r="E65" s="192"/>
      <c r="F65" s="100"/>
      <c r="G65" s="183"/>
    </row>
    <row r="66" spans="1:7" ht="30.75" thickBot="1" x14ac:dyDescent="0.25">
      <c r="A66" s="191">
        <v>7</v>
      </c>
      <c r="B66" s="205" t="s">
        <v>387</v>
      </c>
      <c r="C66" s="192" t="s">
        <v>388</v>
      </c>
      <c r="D66" s="195">
        <f>'COEF PASE'!E16</f>
        <v>6.4740000000000006E-2</v>
      </c>
      <c r="E66" s="195"/>
      <c r="F66" s="100"/>
      <c r="G66" s="183">
        <f>+D66*G64</f>
        <v>401.38800000000003</v>
      </c>
    </row>
    <row r="67" spans="1:7" ht="16.5" thickBot="1" x14ac:dyDescent="0.25">
      <c r="A67" s="201">
        <v>8</v>
      </c>
      <c r="B67" s="202" t="s">
        <v>290</v>
      </c>
      <c r="C67" s="203" t="s">
        <v>389</v>
      </c>
      <c r="D67" s="203"/>
      <c r="E67" s="203"/>
      <c r="F67" s="100"/>
      <c r="G67" s="204">
        <f>+G64+G66</f>
        <v>6601.3879999999999</v>
      </c>
    </row>
    <row r="68" spans="1:7" ht="6" customHeight="1" x14ac:dyDescent="0.2">
      <c r="A68" s="191"/>
      <c r="B68" s="100"/>
      <c r="C68" s="192"/>
      <c r="D68" s="192"/>
      <c r="E68" s="192"/>
      <c r="F68" s="100"/>
      <c r="G68" s="183"/>
    </row>
    <row r="69" spans="1:7" ht="16.5" thickBot="1" x14ac:dyDescent="0.25">
      <c r="A69" s="191">
        <v>9</v>
      </c>
      <c r="B69" s="100" t="s">
        <v>390</v>
      </c>
      <c r="C69" s="192" t="s">
        <v>391</v>
      </c>
      <c r="D69" s="195">
        <f>'COEF PASE'!E19</f>
        <v>0.01</v>
      </c>
      <c r="E69" s="195"/>
      <c r="F69" s="100"/>
      <c r="G69" s="206">
        <f>+D69*G67</f>
        <v>66.01388</v>
      </c>
    </row>
    <row r="70" spans="1:7" ht="16.5" thickBot="1" x14ac:dyDescent="0.25">
      <c r="A70" s="201">
        <v>10</v>
      </c>
      <c r="B70" s="202" t="s">
        <v>290</v>
      </c>
      <c r="C70" s="203" t="s">
        <v>392</v>
      </c>
      <c r="D70" s="203"/>
      <c r="E70" s="203"/>
      <c r="F70" s="100"/>
      <c r="G70" s="204">
        <f>+G67+G69</f>
        <v>6667.4018800000003</v>
      </c>
    </row>
    <row r="71" spans="1:7" ht="6" customHeight="1" x14ac:dyDescent="0.2">
      <c r="A71" s="191"/>
      <c r="B71" s="100"/>
      <c r="C71" s="192"/>
      <c r="D71" s="192"/>
      <c r="E71" s="192"/>
      <c r="F71" s="100"/>
      <c r="G71" s="183"/>
    </row>
    <row r="72" spans="1:7" x14ac:dyDescent="0.2">
      <c r="A72" s="191">
        <v>11</v>
      </c>
      <c r="B72" s="100" t="s">
        <v>393</v>
      </c>
      <c r="C72" s="192" t="s">
        <v>394</v>
      </c>
      <c r="D72" s="195">
        <f>'COEF PASE'!E22</f>
        <v>0.03</v>
      </c>
      <c r="E72" s="195"/>
      <c r="F72" s="100"/>
      <c r="G72" s="183">
        <f>+D72*G70</f>
        <v>200.0220564</v>
      </c>
    </row>
    <row r="73" spans="1:7" ht="6" customHeight="1" thickBot="1" x14ac:dyDescent="0.25">
      <c r="A73" s="191"/>
      <c r="B73" s="100"/>
      <c r="C73" s="100"/>
      <c r="D73" s="100"/>
      <c r="E73" s="100"/>
      <c r="F73" s="100"/>
      <c r="G73" s="183"/>
    </row>
    <row r="74" spans="1:7" ht="16.5" thickBot="1" x14ac:dyDescent="0.25">
      <c r="A74" s="201">
        <v>12</v>
      </c>
      <c r="B74" s="202" t="s">
        <v>395</v>
      </c>
      <c r="C74" s="203" t="s">
        <v>396</v>
      </c>
      <c r="D74" s="203"/>
      <c r="E74" s="203"/>
      <c r="F74" s="100"/>
      <c r="G74" s="204">
        <f>+G70+G72</f>
        <v>6867.4239364000005</v>
      </c>
    </row>
    <row r="75" spans="1:7" ht="6" customHeight="1" thickBot="1" x14ac:dyDescent="0.25">
      <c r="A75" s="103"/>
      <c r="B75" s="100"/>
      <c r="C75" s="192"/>
      <c r="D75" s="195"/>
      <c r="E75" s="192"/>
      <c r="F75" s="100"/>
      <c r="G75" s="183"/>
    </row>
    <row r="76" spans="1:7" ht="16.5" thickBot="1" x14ac:dyDescent="0.25">
      <c r="A76" s="201">
        <v>13</v>
      </c>
      <c r="B76" s="195" t="str">
        <f>'COEF PASE'!C26</f>
        <v>IVA (21%) + IIBB Y OTROS (5%)                   (+)</v>
      </c>
      <c r="C76" s="195" t="str">
        <f>'COEF PASE'!D26</f>
        <v>Z % x ( 12 ) =</v>
      </c>
      <c r="D76" s="195">
        <f>'COEF PASE'!E26</f>
        <v>0.26</v>
      </c>
      <c r="E76" s="203"/>
      <c r="F76" s="100"/>
      <c r="G76" s="204">
        <f>+D76*G74</f>
        <v>1785.5302234640001</v>
      </c>
    </row>
    <row r="77" spans="1:7" ht="6" customHeight="1" thickBot="1" x14ac:dyDescent="0.25">
      <c r="A77" s="191"/>
      <c r="B77" s="100"/>
      <c r="C77" s="100"/>
      <c r="D77" s="195"/>
      <c r="E77" s="195"/>
      <c r="F77" s="207"/>
      <c r="G77" s="199"/>
    </row>
    <row r="78" spans="1:7" ht="6.75" customHeight="1" thickTop="1" thickBot="1" x14ac:dyDescent="0.25">
      <c r="A78" s="191"/>
      <c r="B78" s="100"/>
      <c r="C78" s="100"/>
      <c r="D78" s="192"/>
      <c r="E78" s="192"/>
      <c r="F78" s="100"/>
      <c r="G78" s="183"/>
    </row>
    <row r="79" spans="1:7" ht="16.5" thickBot="1" x14ac:dyDescent="0.25">
      <c r="A79" s="208">
        <v>14</v>
      </c>
      <c r="B79" s="209" t="s">
        <v>398</v>
      </c>
      <c r="C79" s="210"/>
      <c r="D79" s="211" t="s">
        <v>399</v>
      </c>
      <c r="E79" s="211"/>
      <c r="F79" s="210"/>
      <c r="G79" s="212">
        <f>+ROUND(G74+G76,2)</f>
        <v>8652.9500000000007</v>
      </c>
    </row>
    <row r="80" spans="1:7" ht="16.5" thickBot="1" x14ac:dyDescent="0.25">
      <c r="A80" s="213" t="s">
        <v>400</v>
      </c>
      <c r="B80" s="214" t="s">
        <v>401</v>
      </c>
      <c r="C80" s="106"/>
      <c r="D80" s="215"/>
      <c r="E80" s="215"/>
      <c r="F80" s="106"/>
      <c r="G80" s="216"/>
    </row>
  </sheetData>
  <dataValidations count="1">
    <dataValidation type="list" allowBlank="1" showInputMessage="1" showErrorMessage="1" sqref="B51">
      <formula1>#REF!</formula1>
    </dataValidation>
  </dataValidations>
  <printOptions horizontalCentered="1" verticalCentered="1"/>
  <pageMargins left="0.19685039370078741" right="0.19685039370078741" top="0.19685039370078741" bottom="0.19685039370078741" header="0.19685039370078741" footer="0.19685039370078741"/>
  <pageSetup paperSize="9" scale="6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Equipos!$C$14:$C$35</xm:f>
          </x14:formula1>
          <xm:sqref>B43:B50</xm:sqref>
        </x14:dataValidation>
        <x14:dataValidation type="list" allowBlank="1" showInputMessage="1" showErrorMessage="1">
          <x14:formula1>
            <xm:f>Equipos!$C$14:$C$34</xm:f>
          </x14:formula1>
          <xm:sqref>B42</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8">
    <tabColor rgb="FFC00000"/>
  </sheetPr>
  <dimension ref="A1:S80"/>
  <sheetViews>
    <sheetView view="pageBreakPreview" topLeftCell="A49" zoomScale="70" zoomScaleNormal="100" zoomScaleSheetLayoutView="70" workbookViewId="0">
      <selection activeCell="B25" sqref="B25:E25"/>
    </sheetView>
  </sheetViews>
  <sheetFormatPr baseColWidth="10" defaultColWidth="11.42578125" defaultRowHeight="15" x14ac:dyDescent="0.2"/>
  <cols>
    <col min="1" max="1" width="20.85546875" style="88" customWidth="1" collapsed="1"/>
    <col min="2" max="2" width="40.5703125" style="88" customWidth="1"/>
    <col min="3" max="3" width="14.7109375" style="88" bestFit="1" customWidth="1"/>
    <col min="4" max="5" width="15.85546875" style="88" customWidth="1"/>
    <col min="6" max="6" width="17.5703125" style="88" customWidth="1"/>
    <col min="7" max="7" width="25.42578125" style="88" customWidth="1"/>
    <col min="8" max="16384" width="11.42578125" style="88"/>
  </cols>
  <sheetData>
    <row r="1" spans="1:19" x14ac:dyDescent="0.2">
      <c r="A1" s="30"/>
      <c r="B1" s="30"/>
      <c r="C1" s="30"/>
      <c r="D1" s="30"/>
      <c r="E1" s="30"/>
      <c r="F1" s="30"/>
      <c r="G1" s="30"/>
    </row>
    <row r="2" spans="1:19" ht="15.75" x14ac:dyDescent="0.2">
      <c r="A2" s="89"/>
      <c r="B2" s="90"/>
      <c r="C2" s="89"/>
      <c r="D2" s="89"/>
      <c r="E2" s="89"/>
      <c r="F2" s="91"/>
      <c r="G2" s="92" t="e">
        <f>#REF!</f>
        <v>#REF!</v>
      </c>
    </row>
    <row r="3" spans="1:19" ht="15.75" thickBot="1" x14ac:dyDescent="0.25">
      <c r="A3" s="30"/>
      <c r="B3" s="30"/>
      <c r="C3" s="30"/>
      <c r="D3" s="30"/>
      <c r="E3" s="30"/>
      <c r="F3" s="30"/>
      <c r="G3" s="32"/>
    </row>
    <row r="4" spans="1:19" ht="15.75" x14ac:dyDescent="0.2">
      <c r="A4" s="93" t="s">
        <v>405</v>
      </c>
      <c r="B4" s="94" t="s">
        <v>845</v>
      </c>
      <c r="C4" s="95"/>
      <c r="D4" s="95"/>
      <c r="E4" s="95"/>
      <c r="F4" s="96"/>
      <c r="G4" s="97" t="s">
        <v>406</v>
      </c>
    </row>
    <row r="5" spans="1:19" ht="15.75" x14ac:dyDescent="0.2">
      <c r="A5" s="98" t="s">
        <v>407</v>
      </c>
      <c r="B5" s="99" t="s">
        <v>187</v>
      </c>
      <c r="C5" s="100"/>
      <c r="D5" s="100"/>
      <c r="E5" s="100"/>
      <c r="F5" s="101"/>
      <c r="G5" s="102" t="s">
        <v>77</v>
      </c>
    </row>
    <row r="6" spans="1:19" ht="9" customHeight="1" x14ac:dyDescent="0.2">
      <c r="A6" s="103"/>
      <c r="B6" s="100"/>
      <c r="C6" s="100"/>
      <c r="D6" s="100"/>
      <c r="E6" s="100"/>
      <c r="F6" s="101"/>
      <c r="G6" s="102"/>
    </row>
    <row r="7" spans="1:19" ht="16.5" thickBot="1" x14ac:dyDescent="0.25">
      <c r="A7" s="104" t="s">
        <v>408</v>
      </c>
      <c r="B7" s="105" t="s">
        <v>654</v>
      </c>
      <c r="C7" s="106"/>
      <c r="D7" s="106"/>
      <c r="E7" s="106"/>
      <c r="F7" s="107"/>
      <c r="G7" s="108">
        <v>1</v>
      </c>
    </row>
    <row r="8" spans="1:19" ht="16.5" thickBot="1" x14ac:dyDescent="0.25">
      <c r="A8" s="98" t="s">
        <v>402</v>
      </c>
      <c r="B8" s="100"/>
      <c r="C8" s="100"/>
      <c r="D8" s="100"/>
      <c r="E8" s="100"/>
      <c r="F8" s="100"/>
      <c r="G8" s="102"/>
    </row>
    <row r="9" spans="1:19" x14ac:dyDescent="0.2">
      <c r="A9" s="109" t="s">
        <v>409</v>
      </c>
      <c r="B9" s="110" t="s">
        <v>306</v>
      </c>
      <c r="C9" s="110" t="s">
        <v>406</v>
      </c>
      <c r="D9" s="110" t="s">
        <v>410</v>
      </c>
      <c r="E9" s="110" t="s">
        <v>411</v>
      </c>
      <c r="F9" s="110" t="s">
        <v>412</v>
      </c>
      <c r="G9" s="111" t="s">
        <v>413</v>
      </c>
    </row>
    <row r="10" spans="1:19" x14ac:dyDescent="0.2">
      <c r="A10" s="112"/>
      <c r="B10" s="113"/>
      <c r="C10" s="113"/>
      <c r="D10" s="113"/>
      <c r="E10" s="113"/>
      <c r="F10" s="113" t="s">
        <v>414</v>
      </c>
      <c r="G10" s="114" t="s">
        <v>2</v>
      </c>
    </row>
    <row r="11" spans="1:19" x14ac:dyDescent="0.2">
      <c r="A11" s="112"/>
      <c r="B11" s="113"/>
      <c r="C11" s="113"/>
      <c r="D11" s="115"/>
      <c r="E11" s="115"/>
      <c r="F11" s="115" t="s">
        <v>415</v>
      </c>
      <c r="G11" s="116" t="s">
        <v>416</v>
      </c>
    </row>
    <row r="12" spans="1:19" ht="15.75" thickBot="1" x14ac:dyDescent="0.25">
      <c r="A12" s="117"/>
      <c r="B12" s="118"/>
      <c r="C12" s="118"/>
      <c r="D12" s="119" t="s">
        <v>417</v>
      </c>
      <c r="E12" s="119" t="s">
        <v>418</v>
      </c>
      <c r="F12" s="119" t="s">
        <v>419</v>
      </c>
      <c r="G12" s="120" t="s">
        <v>420</v>
      </c>
      <c r="S12" s="88">
        <v>1</v>
      </c>
    </row>
    <row r="13" spans="1:19" ht="30" x14ac:dyDescent="0.2">
      <c r="A13" s="121" t="s">
        <v>298</v>
      </c>
      <c r="B13" s="122" t="s">
        <v>299</v>
      </c>
      <c r="C13" s="123" t="s">
        <v>421</v>
      </c>
      <c r="D13" s="124"/>
      <c r="E13" s="124">
        <v>0</v>
      </c>
      <c r="F13" s="125">
        <v>172.24</v>
      </c>
      <c r="G13" s="126">
        <f>F13*E13*D13</f>
        <v>0</v>
      </c>
    </row>
    <row r="14" spans="1:19" ht="30" x14ac:dyDescent="0.2">
      <c r="A14" s="127" t="s">
        <v>298</v>
      </c>
      <c r="B14" s="128" t="s">
        <v>300</v>
      </c>
      <c r="C14" s="129" t="s">
        <v>421</v>
      </c>
      <c r="D14" s="130"/>
      <c r="E14" s="130">
        <v>0</v>
      </c>
      <c r="F14" s="131">
        <v>142.49</v>
      </c>
      <c r="G14" s="132">
        <f>F14*E14*D14</f>
        <v>0</v>
      </c>
    </row>
    <row r="15" spans="1:19" ht="30" x14ac:dyDescent="0.2">
      <c r="A15" s="127" t="s">
        <v>298</v>
      </c>
      <c r="B15" s="128" t="s">
        <v>301</v>
      </c>
      <c r="C15" s="129" t="s">
        <v>421</v>
      </c>
      <c r="D15" s="130"/>
      <c r="E15" s="130">
        <v>0</v>
      </c>
      <c r="F15" s="131">
        <v>131.38</v>
      </c>
      <c r="G15" s="132">
        <f>F15*E15*D15</f>
        <v>0</v>
      </c>
    </row>
    <row r="16" spans="1:19" ht="30" x14ac:dyDescent="0.2">
      <c r="A16" s="127" t="s">
        <v>298</v>
      </c>
      <c r="B16" s="128" t="s">
        <v>302</v>
      </c>
      <c r="C16" s="129" t="s">
        <v>421</v>
      </c>
      <c r="D16" s="130"/>
      <c r="E16" s="130">
        <v>0</v>
      </c>
      <c r="F16" s="131">
        <v>120.62</v>
      </c>
      <c r="G16" s="132">
        <f>F16*E16*D16</f>
        <v>0</v>
      </c>
      <c r="S16" s="88">
        <v>1</v>
      </c>
    </row>
    <row r="17" spans="1:7" ht="30.75" thickBot="1" x14ac:dyDescent="0.25">
      <c r="A17" s="133" t="s">
        <v>298</v>
      </c>
      <c r="B17" s="134" t="s">
        <v>303</v>
      </c>
      <c r="C17" s="118" t="s">
        <v>421</v>
      </c>
      <c r="D17" s="135"/>
      <c r="E17" s="135">
        <v>0</v>
      </c>
      <c r="F17" s="136">
        <v>91.181791666666669</v>
      </c>
      <c r="G17" s="137">
        <f>F17*E17*D17</f>
        <v>0</v>
      </c>
    </row>
    <row r="18" spans="1:7" ht="15.75" thickBot="1" x14ac:dyDescent="0.25">
      <c r="A18" s="103"/>
      <c r="B18" s="100"/>
      <c r="C18" s="100"/>
      <c r="D18" s="138"/>
      <c r="E18" s="138"/>
      <c r="F18" s="139"/>
      <c r="G18" s="140"/>
    </row>
    <row r="19" spans="1:7" ht="16.5" thickBot="1" x14ac:dyDescent="0.25">
      <c r="A19" s="103"/>
      <c r="B19" s="100"/>
      <c r="C19" s="100"/>
      <c r="D19" s="141" t="s">
        <v>422</v>
      </c>
      <c r="E19" s="141"/>
      <c r="F19" s="139"/>
      <c r="G19" s="142">
        <f>SUM(G13:G17)</f>
        <v>0</v>
      </c>
    </row>
    <row r="20" spans="1:7" ht="15.75" thickBot="1" x14ac:dyDescent="0.25">
      <c r="A20" s="103"/>
      <c r="B20" s="100"/>
      <c r="C20" s="100"/>
      <c r="D20" s="138"/>
      <c r="E20" s="138"/>
      <c r="F20" s="139"/>
      <c r="G20" s="143"/>
    </row>
    <row r="21" spans="1:7" ht="16.5" thickBot="1" x14ac:dyDescent="0.25">
      <c r="A21" s="144" t="s">
        <v>404</v>
      </c>
      <c r="B21" s="95"/>
      <c r="C21" s="95"/>
      <c r="D21" s="145"/>
      <c r="E21" s="145"/>
      <c r="F21" s="146"/>
      <c r="G21" s="147"/>
    </row>
    <row r="22" spans="1:7" x14ac:dyDescent="0.2">
      <c r="A22" s="109" t="s">
        <v>409</v>
      </c>
      <c r="B22" s="110" t="s">
        <v>306</v>
      </c>
      <c r="C22" s="110" t="s">
        <v>406</v>
      </c>
      <c r="D22" s="148" t="s">
        <v>423</v>
      </c>
      <c r="E22" s="148" t="s">
        <v>423</v>
      </c>
      <c r="F22" s="149" t="s">
        <v>412</v>
      </c>
      <c r="G22" s="150" t="s">
        <v>413</v>
      </c>
    </row>
    <row r="23" spans="1:7" x14ac:dyDescent="0.2">
      <c r="A23" s="112"/>
      <c r="B23" s="113"/>
      <c r="C23" s="113"/>
      <c r="D23" s="151"/>
      <c r="E23" s="151"/>
      <c r="F23" s="152" t="s">
        <v>414</v>
      </c>
      <c r="G23" s="153" t="s">
        <v>2</v>
      </c>
    </row>
    <row r="24" spans="1:7" ht="15.75" thickBot="1" x14ac:dyDescent="0.25">
      <c r="A24" s="117"/>
      <c r="B24" s="118"/>
      <c r="C24" s="118"/>
      <c r="D24" s="154"/>
      <c r="E24" s="154"/>
      <c r="F24" s="155" t="s">
        <v>416</v>
      </c>
      <c r="G24" s="156"/>
    </row>
    <row r="25" spans="1:7" ht="54" customHeight="1" x14ac:dyDescent="0.2">
      <c r="A25" s="157" t="s">
        <v>317</v>
      </c>
      <c r="B25" s="124" t="s">
        <v>187</v>
      </c>
      <c r="C25" s="123" t="s">
        <v>77</v>
      </c>
      <c r="D25" s="124">
        <v>1</v>
      </c>
      <c r="E25" s="158">
        <v>1</v>
      </c>
      <c r="F25" s="159">
        <v>400000</v>
      </c>
      <c r="G25" s="126">
        <f>IF(B25="",0,D25*E25*F25)</f>
        <v>400000</v>
      </c>
    </row>
    <row r="26" spans="1:7" x14ac:dyDescent="0.2">
      <c r="A26" s="160" t="s">
        <v>318</v>
      </c>
      <c r="B26" s="130"/>
      <c r="C26" s="129" t="s">
        <v>318</v>
      </c>
      <c r="D26" s="130"/>
      <c r="E26" s="161"/>
      <c r="F26" s="162" t="s">
        <v>318</v>
      </c>
      <c r="G26" s="132">
        <f t="shared" ref="G26:G34" si="0">IF(B26="",0,D26*E26*F26)</f>
        <v>0</v>
      </c>
    </row>
    <row r="27" spans="1:7" x14ac:dyDescent="0.2">
      <c r="A27" s="163" t="s">
        <v>318</v>
      </c>
      <c r="B27" s="164"/>
      <c r="C27" s="165" t="s">
        <v>318</v>
      </c>
      <c r="D27" s="164"/>
      <c r="E27" s="166"/>
      <c r="F27" s="167" t="s">
        <v>318</v>
      </c>
      <c r="G27" s="168">
        <f t="shared" si="0"/>
        <v>0</v>
      </c>
    </row>
    <row r="28" spans="1:7" x14ac:dyDescent="0.2">
      <c r="A28" s="163" t="s">
        <v>318</v>
      </c>
      <c r="B28" s="164"/>
      <c r="C28" s="165" t="s">
        <v>318</v>
      </c>
      <c r="D28" s="164"/>
      <c r="E28" s="166"/>
      <c r="F28" s="167" t="s">
        <v>318</v>
      </c>
      <c r="G28" s="168">
        <f t="shared" si="0"/>
        <v>0</v>
      </c>
    </row>
    <row r="29" spans="1:7" x14ac:dyDescent="0.2">
      <c r="A29" s="163" t="s">
        <v>318</v>
      </c>
      <c r="B29" s="164"/>
      <c r="C29" s="165" t="s">
        <v>318</v>
      </c>
      <c r="D29" s="164"/>
      <c r="E29" s="166"/>
      <c r="F29" s="167" t="s">
        <v>318</v>
      </c>
      <c r="G29" s="168">
        <f t="shared" si="0"/>
        <v>0</v>
      </c>
    </row>
    <row r="30" spans="1:7" x14ac:dyDescent="0.2">
      <c r="A30" s="163" t="s">
        <v>318</v>
      </c>
      <c r="B30" s="164"/>
      <c r="C30" s="165" t="s">
        <v>318</v>
      </c>
      <c r="D30" s="164"/>
      <c r="E30" s="166"/>
      <c r="F30" s="167" t="s">
        <v>318</v>
      </c>
      <c r="G30" s="168">
        <f t="shared" si="0"/>
        <v>0</v>
      </c>
    </row>
    <row r="31" spans="1:7" x14ac:dyDescent="0.2">
      <c r="A31" s="163" t="s">
        <v>318</v>
      </c>
      <c r="B31" s="164"/>
      <c r="C31" s="165" t="s">
        <v>318</v>
      </c>
      <c r="D31" s="164"/>
      <c r="E31" s="166"/>
      <c r="F31" s="167" t="s">
        <v>318</v>
      </c>
      <c r="G31" s="168">
        <f t="shared" si="0"/>
        <v>0</v>
      </c>
    </row>
    <row r="32" spans="1:7" x14ac:dyDescent="0.2">
      <c r="A32" s="163" t="s">
        <v>318</v>
      </c>
      <c r="B32" s="164"/>
      <c r="C32" s="165" t="s">
        <v>318</v>
      </c>
      <c r="D32" s="164"/>
      <c r="E32" s="166"/>
      <c r="F32" s="167" t="s">
        <v>318</v>
      </c>
      <c r="G32" s="168">
        <f t="shared" si="0"/>
        <v>0</v>
      </c>
    </row>
    <row r="33" spans="1:7" x14ac:dyDescent="0.2">
      <c r="A33" s="163" t="s">
        <v>318</v>
      </c>
      <c r="B33" s="164"/>
      <c r="C33" s="165" t="s">
        <v>318</v>
      </c>
      <c r="D33" s="164"/>
      <c r="E33" s="166"/>
      <c r="F33" s="167" t="s">
        <v>318</v>
      </c>
      <c r="G33" s="168">
        <f t="shared" si="0"/>
        <v>0</v>
      </c>
    </row>
    <row r="34" spans="1:7" ht="15.75" thickBot="1" x14ac:dyDescent="0.25">
      <c r="A34" s="169" t="s">
        <v>318</v>
      </c>
      <c r="B34" s="135"/>
      <c r="C34" s="170" t="s">
        <v>318</v>
      </c>
      <c r="D34" s="135"/>
      <c r="E34" s="135"/>
      <c r="F34" s="136" t="s">
        <v>318</v>
      </c>
      <c r="G34" s="137">
        <f t="shared" si="0"/>
        <v>0</v>
      </c>
    </row>
    <row r="35" spans="1:7" ht="15.75" thickBot="1" x14ac:dyDescent="0.25">
      <c r="A35" s="103"/>
      <c r="B35" s="100"/>
      <c r="C35" s="100"/>
      <c r="D35" s="138"/>
      <c r="E35" s="138"/>
      <c r="F35" s="139"/>
      <c r="G35" s="140"/>
    </row>
    <row r="36" spans="1:7" ht="16.5" thickBot="1" x14ac:dyDescent="0.25">
      <c r="A36" s="103"/>
      <c r="B36" s="100"/>
      <c r="C36" s="100"/>
      <c r="D36" s="141" t="s">
        <v>424</v>
      </c>
      <c r="E36" s="141"/>
      <c r="F36" s="139"/>
      <c r="G36" s="142">
        <f>SUM(G25:G34)</f>
        <v>400000</v>
      </c>
    </row>
    <row r="37" spans="1:7" ht="15.75" thickBot="1" x14ac:dyDescent="0.25">
      <c r="A37" s="103"/>
      <c r="B37" s="100"/>
      <c r="C37" s="100"/>
      <c r="D37" s="138"/>
      <c r="E37" s="138"/>
      <c r="F37" s="139"/>
      <c r="G37" s="143"/>
    </row>
    <row r="38" spans="1:7" ht="16.5" thickBot="1" x14ac:dyDescent="0.25">
      <c r="A38" s="144" t="s">
        <v>403</v>
      </c>
      <c r="B38" s="95"/>
      <c r="C38" s="95"/>
      <c r="D38" s="145"/>
      <c r="E38" s="145"/>
      <c r="F38" s="146"/>
      <c r="G38" s="147"/>
    </row>
    <row r="39" spans="1:7" x14ac:dyDescent="0.2">
      <c r="A39" s="109"/>
      <c r="B39" s="110"/>
      <c r="C39" s="110" t="s">
        <v>406</v>
      </c>
      <c r="D39" s="110" t="s">
        <v>410</v>
      </c>
      <c r="E39" s="110" t="s">
        <v>411</v>
      </c>
      <c r="F39" s="110" t="s">
        <v>412</v>
      </c>
      <c r="G39" s="150" t="s">
        <v>413</v>
      </c>
    </row>
    <row r="40" spans="1:7" x14ac:dyDescent="0.2">
      <c r="A40" s="112"/>
      <c r="B40" s="113"/>
      <c r="C40" s="113"/>
      <c r="D40" s="151"/>
      <c r="E40" s="151"/>
      <c r="F40" s="113" t="s">
        <v>425</v>
      </c>
      <c r="G40" s="153" t="s">
        <v>2</v>
      </c>
    </row>
    <row r="41" spans="1:7" ht="15.75" thickBot="1" x14ac:dyDescent="0.25">
      <c r="A41" s="117"/>
      <c r="B41" s="118"/>
      <c r="C41" s="118"/>
      <c r="D41" s="154"/>
      <c r="E41" s="154"/>
      <c r="F41" s="115" t="s">
        <v>415</v>
      </c>
      <c r="G41" s="156" t="s">
        <v>416</v>
      </c>
    </row>
    <row r="42" spans="1:7" ht="30" x14ac:dyDescent="0.2">
      <c r="A42" s="171" t="s">
        <v>358</v>
      </c>
      <c r="B42" s="172" t="s">
        <v>361</v>
      </c>
      <c r="C42" s="123" t="s">
        <v>421</v>
      </c>
      <c r="D42" s="124">
        <v>0</v>
      </c>
      <c r="E42" s="124">
        <v>0</v>
      </c>
      <c r="F42" s="125">
        <v>45.11</v>
      </c>
      <c r="G42" s="173">
        <f t="shared" ref="G42:G51" si="1">IF(B42="",0,D42*E42*F42)</f>
        <v>0</v>
      </c>
    </row>
    <row r="43" spans="1:7" x14ac:dyDescent="0.2">
      <c r="A43" s="174" t="s">
        <v>318</v>
      </c>
      <c r="B43" s="175"/>
      <c r="C43" s="176" t="s">
        <v>318</v>
      </c>
      <c r="D43" s="177"/>
      <c r="E43" s="177"/>
      <c r="F43" s="178" t="s">
        <v>318</v>
      </c>
      <c r="G43" s="179">
        <f t="shared" si="1"/>
        <v>0</v>
      </c>
    </row>
    <row r="44" spans="1:7" x14ac:dyDescent="0.2">
      <c r="A44" s="174" t="s">
        <v>318</v>
      </c>
      <c r="B44" s="175"/>
      <c r="C44" s="176" t="s">
        <v>318</v>
      </c>
      <c r="D44" s="177"/>
      <c r="E44" s="177"/>
      <c r="F44" s="178" t="s">
        <v>318</v>
      </c>
      <c r="G44" s="179">
        <f t="shared" si="1"/>
        <v>0</v>
      </c>
    </row>
    <row r="45" spans="1:7" x14ac:dyDescent="0.2">
      <c r="A45" s="174" t="s">
        <v>318</v>
      </c>
      <c r="B45" s="175"/>
      <c r="C45" s="176" t="s">
        <v>318</v>
      </c>
      <c r="D45" s="177"/>
      <c r="E45" s="177"/>
      <c r="F45" s="178" t="s">
        <v>318</v>
      </c>
      <c r="G45" s="179">
        <f t="shared" si="1"/>
        <v>0</v>
      </c>
    </row>
    <row r="46" spans="1:7" x14ac:dyDescent="0.2">
      <c r="A46" s="174" t="s">
        <v>318</v>
      </c>
      <c r="B46" s="175"/>
      <c r="C46" s="176" t="s">
        <v>318</v>
      </c>
      <c r="D46" s="177"/>
      <c r="E46" s="177"/>
      <c r="F46" s="178" t="s">
        <v>318</v>
      </c>
      <c r="G46" s="179">
        <f t="shared" si="1"/>
        <v>0</v>
      </c>
    </row>
    <row r="47" spans="1:7" x14ac:dyDescent="0.2">
      <c r="A47" s="174" t="s">
        <v>318</v>
      </c>
      <c r="B47" s="175"/>
      <c r="C47" s="176" t="s">
        <v>318</v>
      </c>
      <c r="D47" s="177"/>
      <c r="E47" s="177"/>
      <c r="F47" s="178" t="s">
        <v>318</v>
      </c>
      <c r="G47" s="179">
        <f t="shared" si="1"/>
        <v>0</v>
      </c>
    </row>
    <row r="48" spans="1:7" x14ac:dyDescent="0.2">
      <c r="A48" s="174" t="s">
        <v>318</v>
      </c>
      <c r="B48" s="175"/>
      <c r="C48" s="176" t="s">
        <v>318</v>
      </c>
      <c r="D48" s="177"/>
      <c r="E48" s="177"/>
      <c r="F48" s="178" t="s">
        <v>318</v>
      </c>
      <c r="G48" s="179">
        <f t="shared" si="1"/>
        <v>0</v>
      </c>
    </row>
    <row r="49" spans="1:7" x14ac:dyDescent="0.2">
      <c r="A49" s="174" t="s">
        <v>318</v>
      </c>
      <c r="B49" s="175"/>
      <c r="C49" s="176" t="s">
        <v>318</v>
      </c>
      <c r="D49" s="177"/>
      <c r="E49" s="177"/>
      <c r="F49" s="178" t="s">
        <v>318</v>
      </c>
      <c r="G49" s="179">
        <f t="shared" si="1"/>
        <v>0</v>
      </c>
    </row>
    <row r="50" spans="1:7" x14ac:dyDescent="0.2">
      <c r="A50" s="160" t="s">
        <v>318</v>
      </c>
      <c r="B50" s="175"/>
      <c r="C50" s="129" t="s">
        <v>318</v>
      </c>
      <c r="D50" s="130"/>
      <c r="E50" s="130"/>
      <c r="F50" s="131" t="s">
        <v>318</v>
      </c>
      <c r="G50" s="180">
        <f t="shared" si="1"/>
        <v>0</v>
      </c>
    </row>
    <row r="51" spans="1:7" ht="15.75" thickBot="1" x14ac:dyDescent="0.25">
      <c r="A51" s="169" t="s">
        <v>318</v>
      </c>
      <c r="B51" s="181"/>
      <c r="C51" s="170" t="s">
        <v>318</v>
      </c>
      <c r="D51" s="135"/>
      <c r="E51" s="135"/>
      <c r="F51" s="136" t="s">
        <v>318</v>
      </c>
      <c r="G51" s="182">
        <f t="shared" si="1"/>
        <v>0</v>
      </c>
    </row>
    <row r="52" spans="1:7" ht="15.75" thickBot="1" x14ac:dyDescent="0.25">
      <c r="A52" s="103"/>
      <c r="B52" s="100"/>
      <c r="C52" s="100"/>
      <c r="D52" s="100"/>
      <c r="E52" s="100"/>
      <c r="F52" s="100"/>
      <c r="G52" s="183"/>
    </row>
    <row r="53" spans="1:7" ht="16.5" thickBot="1" x14ac:dyDescent="0.25">
      <c r="A53" s="103"/>
      <c r="B53" s="100"/>
      <c r="C53" s="100"/>
      <c r="D53" s="141" t="s">
        <v>426</v>
      </c>
      <c r="E53" s="141"/>
      <c r="F53" s="100"/>
      <c r="G53" s="184">
        <f>SUM(G42:G51)</f>
        <v>0</v>
      </c>
    </row>
    <row r="54" spans="1:7" x14ac:dyDescent="0.2">
      <c r="A54" s="185"/>
      <c r="B54" s="186"/>
      <c r="C54" s="186"/>
      <c r="D54" s="186"/>
      <c r="E54" s="186"/>
      <c r="F54" s="186"/>
      <c r="G54" s="187"/>
    </row>
    <row r="55" spans="1:7" ht="6" customHeight="1" x14ac:dyDescent="0.2">
      <c r="A55" s="188"/>
      <c r="B55" s="189"/>
      <c r="C55" s="189"/>
      <c r="D55" s="189"/>
      <c r="E55" s="189"/>
      <c r="F55" s="189"/>
      <c r="G55" s="190"/>
    </row>
    <row r="56" spans="1:7" x14ac:dyDescent="0.2">
      <c r="A56" s="191">
        <v>1</v>
      </c>
      <c r="B56" s="100" t="s">
        <v>378</v>
      </c>
      <c r="C56" s="192" t="s">
        <v>379</v>
      </c>
      <c r="D56" s="100"/>
      <c r="E56" s="100"/>
      <c r="F56" s="193"/>
      <c r="G56" s="194">
        <f>+G19</f>
        <v>0</v>
      </c>
    </row>
    <row r="57" spans="1:7" x14ac:dyDescent="0.2">
      <c r="A57" s="191">
        <v>2</v>
      </c>
      <c r="B57" s="100" t="s">
        <v>294</v>
      </c>
      <c r="C57" s="192" t="s">
        <v>380</v>
      </c>
      <c r="D57" s="195">
        <f>'COEF PASE'!E8</f>
        <v>0.99</v>
      </c>
      <c r="E57" s="195"/>
      <c r="F57" s="193"/>
      <c r="G57" s="183">
        <f>+D57*G56</f>
        <v>0</v>
      </c>
    </row>
    <row r="58" spans="1:7" ht="6" customHeight="1" thickBot="1" x14ac:dyDescent="0.25">
      <c r="A58" s="103"/>
      <c r="B58" s="100"/>
      <c r="C58" s="192"/>
      <c r="D58" s="192"/>
      <c r="E58" s="192"/>
      <c r="F58" s="196"/>
      <c r="G58" s="197"/>
    </row>
    <row r="59" spans="1:7" ht="16.5" thickTop="1" x14ac:dyDescent="0.2">
      <c r="A59" s="191">
        <v>3</v>
      </c>
      <c r="B59" s="100" t="s">
        <v>381</v>
      </c>
      <c r="C59" s="192"/>
      <c r="D59" s="192"/>
      <c r="E59" s="192"/>
      <c r="F59" s="138"/>
      <c r="G59" s="198">
        <f>SUM(G56:G58)</f>
        <v>0</v>
      </c>
    </row>
    <row r="60" spans="1:7" ht="6" customHeight="1" x14ac:dyDescent="0.2">
      <c r="A60" s="103"/>
      <c r="B60" s="100"/>
      <c r="C60" s="192"/>
      <c r="D60" s="192"/>
      <c r="E60" s="192"/>
      <c r="F60" s="138"/>
      <c r="G60" s="183"/>
    </row>
    <row r="61" spans="1:7" x14ac:dyDescent="0.2">
      <c r="A61" s="191">
        <v>4</v>
      </c>
      <c r="B61" s="100" t="s">
        <v>382</v>
      </c>
      <c r="C61" s="192" t="s">
        <v>383</v>
      </c>
      <c r="D61" s="192"/>
      <c r="E61" s="192"/>
      <c r="F61" s="138"/>
      <c r="G61" s="183">
        <f>+G36</f>
        <v>400000</v>
      </c>
    </row>
    <row r="62" spans="1:7" ht="15.75" thickBot="1" x14ac:dyDescent="0.25">
      <c r="A62" s="191">
        <v>5</v>
      </c>
      <c r="B62" s="100" t="s">
        <v>331</v>
      </c>
      <c r="C62" s="192" t="s">
        <v>384</v>
      </c>
      <c r="D62" s="192"/>
      <c r="E62" s="192"/>
      <c r="F62" s="196"/>
      <c r="G62" s="199">
        <f>+G53</f>
        <v>0</v>
      </c>
    </row>
    <row r="63" spans="1:7" ht="6" customHeight="1" thickTop="1" thickBot="1" x14ac:dyDescent="0.25">
      <c r="A63" s="103"/>
      <c r="B63" s="100"/>
      <c r="C63" s="192"/>
      <c r="D63" s="192"/>
      <c r="E63" s="192"/>
      <c r="F63" s="200"/>
      <c r="G63" s="183"/>
    </row>
    <row r="64" spans="1:7" ht="16.5" thickBot="1" x14ac:dyDescent="0.25">
      <c r="A64" s="201">
        <v>6</v>
      </c>
      <c r="B64" s="202" t="s">
        <v>385</v>
      </c>
      <c r="C64" s="203" t="s">
        <v>386</v>
      </c>
      <c r="D64" s="203"/>
      <c r="E64" s="203"/>
      <c r="F64" s="100"/>
      <c r="G64" s="204">
        <f>+G59+G61+G62</f>
        <v>400000</v>
      </c>
    </row>
    <row r="65" spans="1:7" ht="6" customHeight="1" x14ac:dyDescent="0.2">
      <c r="A65" s="103"/>
      <c r="B65" s="100"/>
      <c r="C65" s="192"/>
      <c r="D65" s="192"/>
      <c r="E65" s="192"/>
      <c r="F65" s="100"/>
      <c r="G65" s="183"/>
    </row>
    <row r="66" spans="1:7" ht="30.75" thickBot="1" x14ac:dyDescent="0.25">
      <c r="A66" s="191">
        <v>7</v>
      </c>
      <c r="B66" s="205" t="s">
        <v>387</v>
      </c>
      <c r="C66" s="192" t="s">
        <v>388</v>
      </c>
      <c r="D66" s="195">
        <f>'COEF PASE'!E16</f>
        <v>6.4740000000000006E-2</v>
      </c>
      <c r="E66" s="195"/>
      <c r="F66" s="100"/>
      <c r="G66" s="183">
        <f>+D66*G64</f>
        <v>25896.000000000004</v>
      </c>
    </row>
    <row r="67" spans="1:7" ht="16.5" thickBot="1" x14ac:dyDescent="0.25">
      <c r="A67" s="201">
        <v>8</v>
      </c>
      <c r="B67" s="202" t="s">
        <v>290</v>
      </c>
      <c r="C67" s="203" t="s">
        <v>389</v>
      </c>
      <c r="D67" s="203"/>
      <c r="E67" s="203"/>
      <c r="F67" s="100"/>
      <c r="G67" s="204">
        <f>+G64+G66</f>
        <v>425896</v>
      </c>
    </row>
    <row r="68" spans="1:7" ht="6" customHeight="1" x14ac:dyDescent="0.2">
      <c r="A68" s="191"/>
      <c r="B68" s="100"/>
      <c r="C68" s="192"/>
      <c r="D68" s="192"/>
      <c r="E68" s="192"/>
      <c r="F68" s="100"/>
      <c r="G68" s="183"/>
    </row>
    <row r="69" spans="1:7" ht="16.5" thickBot="1" x14ac:dyDescent="0.25">
      <c r="A69" s="191">
        <v>9</v>
      </c>
      <c r="B69" s="100" t="s">
        <v>390</v>
      </c>
      <c r="C69" s="192" t="s">
        <v>391</v>
      </c>
      <c r="D69" s="195">
        <f>'COEF PASE'!E19</f>
        <v>0.01</v>
      </c>
      <c r="E69" s="195"/>
      <c r="F69" s="100"/>
      <c r="G69" s="206">
        <f>+D69*G67</f>
        <v>4258.96</v>
      </c>
    </row>
    <row r="70" spans="1:7" ht="16.5" thickBot="1" x14ac:dyDescent="0.25">
      <c r="A70" s="201">
        <v>10</v>
      </c>
      <c r="B70" s="202" t="s">
        <v>290</v>
      </c>
      <c r="C70" s="203" t="s">
        <v>392</v>
      </c>
      <c r="D70" s="203"/>
      <c r="E70" s="203"/>
      <c r="F70" s="100"/>
      <c r="G70" s="204">
        <f>+G67+G69</f>
        <v>430154.96</v>
      </c>
    </row>
    <row r="71" spans="1:7" ht="6" customHeight="1" x14ac:dyDescent="0.2">
      <c r="A71" s="191"/>
      <c r="B71" s="100"/>
      <c r="C71" s="192"/>
      <c r="D71" s="192"/>
      <c r="E71" s="192"/>
      <c r="F71" s="100"/>
      <c r="G71" s="183"/>
    </row>
    <row r="72" spans="1:7" x14ac:dyDescent="0.2">
      <c r="A72" s="191">
        <v>11</v>
      </c>
      <c r="B72" s="100" t="s">
        <v>393</v>
      </c>
      <c r="C72" s="192" t="s">
        <v>394</v>
      </c>
      <c r="D72" s="195">
        <f>'COEF PASE'!E22</f>
        <v>0.03</v>
      </c>
      <c r="E72" s="195"/>
      <c r="F72" s="100"/>
      <c r="G72" s="183">
        <f>+D72*G70</f>
        <v>12904.648800000001</v>
      </c>
    </row>
    <row r="73" spans="1:7" ht="6" customHeight="1" thickBot="1" x14ac:dyDescent="0.25">
      <c r="A73" s="191"/>
      <c r="B73" s="100"/>
      <c r="C73" s="100"/>
      <c r="D73" s="100"/>
      <c r="E73" s="100"/>
      <c r="F73" s="100"/>
      <c r="G73" s="183"/>
    </row>
    <row r="74" spans="1:7" ht="16.5" thickBot="1" x14ac:dyDescent="0.25">
      <c r="A74" s="201">
        <v>12</v>
      </c>
      <c r="B74" s="202" t="s">
        <v>395</v>
      </c>
      <c r="C74" s="203" t="s">
        <v>396</v>
      </c>
      <c r="D74" s="203"/>
      <c r="E74" s="203"/>
      <c r="F74" s="100"/>
      <c r="G74" s="204">
        <f>+G70+G72</f>
        <v>443059.60880000005</v>
      </c>
    </row>
    <row r="75" spans="1:7" ht="6" customHeight="1" thickBot="1" x14ac:dyDescent="0.25">
      <c r="A75" s="103"/>
      <c r="B75" s="100"/>
      <c r="C75" s="192"/>
      <c r="D75" s="195"/>
      <c r="E75" s="192"/>
      <c r="F75" s="100"/>
      <c r="G75" s="183"/>
    </row>
    <row r="76" spans="1:7" ht="16.5" thickBot="1" x14ac:dyDescent="0.25">
      <c r="A76" s="201">
        <v>13</v>
      </c>
      <c r="B76" s="195" t="str">
        <f>'COEF PASE'!C26</f>
        <v>IVA (21%) + IIBB Y OTROS (5%)                   (+)</v>
      </c>
      <c r="C76" s="195" t="str">
        <f>'COEF PASE'!D26</f>
        <v>Z % x ( 12 ) =</v>
      </c>
      <c r="D76" s="195">
        <f>'COEF PASE'!E26</f>
        <v>0.26</v>
      </c>
      <c r="E76" s="203"/>
      <c r="F76" s="100"/>
      <c r="G76" s="204">
        <f>+D76*G74</f>
        <v>115195.49828800002</v>
      </c>
    </row>
    <row r="77" spans="1:7" ht="6" customHeight="1" thickBot="1" x14ac:dyDescent="0.25">
      <c r="A77" s="191"/>
      <c r="B77" s="100"/>
      <c r="C77" s="100"/>
      <c r="D77" s="195"/>
      <c r="E77" s="195"/>
      <c r="F77" s="207"/>
      <c r="G77" s="199"/>
    </row>
    <row r="78" spans="1:7" ht="6.75" customHeight="1" thickTop="1" thickBot="1" x14ac:dyDescent="0.25">
      <c r="A78" s="191"/>
      <c r="B78" s="100"/>
      <c r="C78" s="100"/>
      <c r="D78" s="192"/>
      <c r="E78" s="192"/>
      <c r="F78" s="100"/>
      <c r="G78" s="183"/>
    </row>
    <row r="79" spans="1:7" ht="16.5" thickBot="1" x14ac:dyDescent="0.25">
      <c r="A79" s="208">
        <v>14</v>
      </c>
      <c r="B79" s="209" t="s">
        <v>398</v>
      </c>
      <c r="C79" s="210"/>
      <c r="D79" s="211" t="s">
        <v>399</v>
      </c>
      <c r="E79" s="211"/>
      <c r="F79" s="210"/>
      <c r="G79" s="212">
        <f>+ROUND(G74+G76,2)</f>
        <v>558255.11</v>
      </c>
    </row>
    <row r="80" spans="1:7" ht="16.5" thickBot="1" x14ac:dyDescent="0.25">
      <c r="A80" s="213" t="s">
        <v>400</v>
      </c>
      <c r="B80" s="214" t="s">
        <v>401</v>
      </c>
      <c r="C80" s="106"/>
      <c r="D80" s="215"/>
      <c r="E80" s="215"/>
      <c r="F80" s="106"/>
      <c r="G80" s="216"/>
    </row>
  </sheetData>
  <dataValidations count="1">
    <dataValidation type="list" allowBlank="1" showInputMessage="1" showErrorMessage="1" sqref="B51">
      <formula1>#REF!</formula1>
    </dataValidation>
  </dataValidations>
  <printOptions horizontalCentered="1" verticalCentered="1"/>
  <pageMargins left="0.19685039370078741" right="0.19685039370078741" top="0.19685039370078741" bottom="0.19685039370078741" header="0.19685039370078741" footer="0.19685039370078741"/>
  <pageSetup paperSize="9" scale="6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Equipos!$C$14:$C$34</xm:f>
          </x14:formula1>
          <xm:sqref>B42</xm:sqref>
        </x14:dataValidation>
        <x14:dataValidation type="list" allowBlank="1" showInputMessage="1" showErrorMessage="1">
          <x14:formula1>
            <xm:f>Equipos!$C$14:$C$35</xm:f>
          </x14:formula1>
          <xm:sqref>B43:B50</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9">
    <tabColor rgb="FFC00000"/>
  </sheetPr>
  <dimension ref="A1:S80"/>
  <sheetViews>
    <sheetView view="pageBreakPreview" topLeftCell="A58" zoomScale="70" zoomScaleNormal="100" zoomScaleSheetLayoutView="70" workbookViewId="0">
      <selection activeCell="B25" sqref="B25:E25"/>
    </sheetView>
  </sheetViews>
  <sheetFormatPr baseColWidth="10" defaultColWidth="11.42578125" defaultRowHeight="15" x14ac:dyDescent="0.2"/>
  <cols>
    <col min="1" max="1" width="20.85546875" style="88" customWidth="1" collapsed="1"/>
    <col min="2" max="2" width="40.5703125" style="88" customWidth="1"/>
    <col min="3" max="3" width="14.7109375" style="88" bestFit="1" customWidth="1"/>
    <col min="4" max="5" width="15.85546875" style="88" customWidth="1"/>
    <col min="6" max="6" width="17.5703125" style="88" customWidth="1"/>
    <col min="7" max="7" width="25.42578125" style="88" customWidth="1"/>
    <col min="8" max="16384" width="11.42578125" style="88"/>
  </cols>
  <sheetData>
    <row r="1" spans="1:19" x14ac:dyDescent="0.2">
      <c r="A1" s="30"/>
      <c r="B1" s="30"/>
      <c r="C1" s="30"/>
      <c r="D1" s="30"/>
      <c r="E1" s="30"/>
      <c r="F1" s="30"/>
      <c r="G1" s="30"/>
    </row>
    <row r="2" spans="1:19" ht="15.75" x14ac:dyDescent="0.2">
      <c r="A2" s="89"/>
      <c r="B2" s="90"/>
      <c r="C2" s="89"/>
      <c r="D2" s="89"/>
      <c r="E2" s="89"/>
      <c r="F2" s="91"/>
      <c r="G2" s="92" t="e">
        <f>#REF!</f>
        <v>#REF!</v>
      </c>
    </row>
    <row r="3" spans="1:19" ht="15.75" thickBot="1" x14ac:dyDescent="0.25">
      <c r="A3" s="30"/>
      <c r="B3" s="30"/>
      <c r="C3" s="30"/>
      <c r="D3" s="30"/>
      <c r="E3" s="30"/>
      <c r="F3" s="30"/>
      <c r="G3" s="32"/>
    </row>
    <row r="4" spans="1:19" ht="15.75" x14ac:dyDescent="0.2">
      <c r="A4" s="93" t="s">
        <v>405</v>
      </c>
      <c r="B4" s="94" t="s">
        <v>845</v>
      </c>
      <c r="C4" s="95"/>
      <c r="D4" s="95"/>
      <c r="E4" s="95"/>
      <c r="F4" s="96"/>
      <c r="G4" s="97" t="s">
        <v>406</v>
      </c>
    </row>
    <row r="5" spans="1:19" ht="15.75" x14ac:dyDescent="0.2">
      <c r="A5" s="98" t="s">
        <v>407</v>
      </c>
      <c r="B5" s="99" t="s">
        <v>188</v>
      </c>
      <c r="C5" s="100"/>
      <c r="D5" s="100"/>
      <c r="E5" s="100"/>
      <c r="F5" s="101"/>
      <c r="G5" s="102" t="s">
        <v>77</v>
      </c>
    </row>
    <row r="6" spans="1:19" ht="9" customHeight="1" x14ac:dyDescent="0.2">
      <c r="A6" s="103"/>
      <c r="B6" s="100"/>
      <c r="C6" s="100"/>
      <c r="D6" s="100"/>
      <c r="E6" s="100"/>
      <c r="F6" s="101"/>
      <c r="G6" s="102"/>
    </row>
    <row r="7" spans="1:19" ht="16.5" thickBot="1" x14ac:dyDescent="0.25">
      <c r="A7" s="104" t="s">
        <v>408</v>
      </c>
      <c r="B7" s="105" t="s">
        <v>655</v>
      </c>
      <c r="C7" s="106"/>
      <c r="D7" s="106"/>
      <c r="E7" s="106"/>
      <c r="F7" s="107"/>
      <c r="G7" s="108">
        <v>1</v>
      </c>
    </row>
    <row r="8" spans="1:19" ht="16.5" thickBot="1" x14ac:dyDescent="0.25">
      <c r="A8" s="98" t="s">
        <v>402</v>
      </c>
      <c r="B8" s="100"/>
      <c r="C8" s="100"/>
      <c r="D8" s="100"/>
      <c r="E8" s="100"/>
      <c r="F8" s="100"/>
      <c r="G8" s="102"/>
    </row>
    <row r="9" spans="1:19" x14ac:dyDescent="0.2">
      <c r="A9" s="109" t="s">
        <v>409</v>
      </c>
      <c r="B9" s="110" t="s">
        <v>306</v>
      </c>
      <c r="C9" s="110" t="s">
        <v>406</v>
      </c>
      <c r="D9" s="110" t="s">
        <v>410</v>
      </c>
      <c r="E9" s="110" t="s">
        <v>411</v>
      </c>
      <c r="F9" s="110" t="s">
        <v>412</v>
      </c>
      <c r="G9" s="111" t="s">
        <v>413</v>
      </c>
    </row>
    <row r="10" spans="1:19" x14ac:dyDescent="0.2">
      <c r="A10" s="112"/>
      <c r="B10" s="113"/>
      <c r="C10" s="113"/>
      <c r="D10" s="113"/>
      <c r="E10" s="113"/>
      <c r="F10" s="113" t="s">
        <v>414</v>
      </c>
      <c r="G10" s="114" t="s">
        <v>2</v>
      </c>
    </row>
    <row r="11" spans="1:19" x14ac:dyDescent="0.2">
      <c r="A11" s="112"/>
      <c r="B11" s="113"/>
      <c r="C11" s="113"/>
      <c r="D11" s="115"/>
      <c r="E11" s="115"/>
      <c r="F11" s="115" t="s">
        <v>415</v>
      </c>
      <c r="G11" s="116" t="s">
        <v>416</v>
      </c>
    </row>
    <row r="12" spans="1:19" ht="15.75" thickBot="1" x14ac:dyDescent="0.25">
      <c r="A12" s="117"/>
      <c r="B12" s="118"/>
      <c r="C12" s="118"/>
      <c r="D12" s="119" t="s">
        <v>417</v>
      </c>
      <c r="E12" s="119" t="s">
        <v>418</v>
      </c>
      <c r="F12" s="119" t="s">
        <v>419</v>
      </c>
      <c r="G12" s="120" t="s">
        <v>420</v>
      </c>
      <c r="S12" s="88">
        <v>1</v>
      </c>
    </row>
    <row r="13" spans="1:19" ht="30" x14ac:dyDescent="0.2">
      <c r="A13" s="121" t="s">
        <v>298</v>
      </c>
      <c r="B13" s="122" t="s">
        <v>299</v>
      </c>
      <c r="C13" s="123" t="s">
        <v>421</v>
      </c>
      <c r="D13" s="124"/>
      <c r="E13" s="124">
        <v>0</v>
      </c>
      <c r="F13" s="125">
        <v>172.24</v>
      </c>
      <c r="G13" s="126">
        <f>F13*E13*D13</f>
        <v>0</v>
      </c>
    </row>
    <row r="14" spans="1:19" ht="30" x14ac:dyDescent="0.2">
      <c r="A14" s="127" t="s">
        <v>298</v>
      </c>
      <c r="B14" s="128" t="s">
        <v>300</v>
      </c>
      <c r="C14" s="129" t="s">
        <v>421</v>
      </c>
      <c r="D14" s="130"/>
      <c r="E14" s="130">
        <v>0</v>
      </c>
      <c r="F14" s="131">
        <v>142.49</v>
      </c>
      <c r="G14" s="132">
        <f>F14*E14*D14</f>
        <v>0</v>
      </c>
    </row>
    <row r="15" spans="1:19" ht="30" x14ac:dyDescent="0.2">
      <c r="A15" s="127" t="s">
        <v>298</v>
      </c>
      <c r="B15" s="128" t="s">
        <v>301</v>
      </c>
      <c r="C15" s="129" t="s">
        <v>421</v>
      </c>
      <c r="D15" s="130"/>
      <c r="E15" s="130">
        <v>0</v>
      </c>
      <c r="F15" s="131">
        <v>131.38</v>
      </c>
      <c r="G15" s="132">
        <f>F15*E15*D15</f>
        <v>0</v>
      </c>
    </row>
    <row r="16" spans="1:19" ht="30" x14ac:dyDescent="0.2">
      <c r="A16" s="127" t="s">
        <v>298</v>
      </c>
      <c r="B16" s="128" t="s">
        <v>302</v>
      </c>
      <c r="C16" s="129" t="s">
        <v>421</v>
      </c>
      <c r="D16" s="130"/>
      <c r="E16" s="130">
        <v>0</v>
      </c>
      <c r="F16" s="131">
        <v>120.62</v>
      </c>
      <c r="G16" s="132">
        <f>F16*E16*D16</f>
        <v>0</v>
      </c>
      <c r="S16" s="88">
        <v>1</v>
      </c>
    </row>
    <row r="17" spans="1:7" ht="30.75" thickBot="1" x14ac:dyDescent="0.25">
      <c r="A17" s="133" t="s">
        <v>298</v>
      </c>
      <c r="B17" s="134" t="s">
        <v>303</v>
      </c>
      <c r="C17" s="118" t="s">
        <v>421</v>
      </c>
      <c r="D17" s="135"/>
      <c r="E17" s="135">
        <v>0</v>
      </c>
      <c r="F17" s="136">
        <v>91.181791666666669</v>
      </c>
      <c r="G17" s="137">
        <f>F17*E17*D17</f>
        <v>0</v>
      </c>
    </row>
    <row r="18" spans="1:7" ht="15.75" thickBot="1" x14ac:dyDescent="0.25">
      <c r="A18" s="103"/>
      <c r="B18" s="100"/>
      <c r="C18" s="100"/>
      <c r="D18" s="138"/>
      <c r="E18" s="138"/>
      <c r="F18" s="139"/>
      <c r="G18" s="140"/>
    </row>
    <row r="19" spans="1:7" ht="16.5" thickBot="1" x14ac:dyDescent="0.25">
      <c r="A19" s="103"/>
      <c r="B19" s="100"/>
      <c r="C19" s="100"/>
      <c r="D19" s="141" t="s">
        <v>422</v>
      </c>
      <c r="E19" s="141"/>
      <c r="F19" s="139"/>
      <c r="G19" s="142">
        <f>SUM(G13:G17)</f>
        <v>0</v>
      </c>
    </row>
    <row r="20" spans="1:7" ht="15.75" thickBot="1" x14ac:dyDescent="0.25">
      <c r="A20" s="103"/>
      <c r="B20" s="100"/>
      <c r="C20" s="100"/>
      <c r="D20" s="138"/>
      <c r="E20" s="138"/>
      <c r="F20" s="139"/>
      <c r="G20" s="143"/>
    </row>
    <row r="21" spans="1:7" ht="16.5" thickBot="1" x14ac:dyDescent="0.25">
      <c r="A21" s="144" t="s">
        <v>404</v>
      </c>
      <c r="B21" s="95"/>
      <c r="C21" s="95"/>
      <c r="D21" s="145"/>
      <c r="E21" s="145"/>
      <c r="F21" s="146"/>
      <c r="G21" s="147"/>
    </row>
    <row r="22" spans="1:7" x14ac:dyDescent="0.2">
      <c r="A22" s="109" t="s">
        <v>409</v>
      </c>
      <c r="B22" s="110" t="s">
        <v>306</v>
      </c>
      <c r="C22" s="110" t="s">
        <v>406</v>
      </c>
      <c r="D22" s="148" t="s">
        <v>423</v>
      </c>
      <c r="E22" s="148" t="s">
        <v>423</v>
      </c>
      <c r="F22" s="149" t="s">
        <v>412</v>
      </c>
      <c r="G22" s="150" t="s">
        <v>413</v>
      </c>
    </row>
    <row r="23" spans="1:7" x14ac:dyDescent="0.2">
      <c r="A23" s="112"/>
      <c r="B23" s="113"/>
      <c r="C23" s="113"/>
      <c r="D23" s="151"/>
      <c r="E23" s="151"/>
      <c r="F23" s="152" t="s">
        <v>414</v>
      </c>
      <c r="G23" s="153" t="s">
        <v>2</v>
      </c>
    </row>
    <row r="24" spans="1:7" ht="15.75" thickBot="1" x14ac:dyDescent="0.25">
      <c r="A24" s="117"/>
      <c r="B24" s="118"/>
      <c r="C24" s="118"/>
      <c r="D24" s="154"/>
      <c r="E24" s="154"/>
      <c r="F24" s="155" t="s">
        <v>416</v>
      </c>
      <c r="G24" s="156"/>
    </row>
    <row r="25" spans="1:7" ht="54" customHeight="1" x14ac:dyDescent="0.2">
      <c r="A25" s="157" t="s">
        <v>317</v>
      </c>
      <c r="B25" s="124" t="s">
        <v>188</v>
      </c>
      <c r="C25" s="123" t="s">
        <v>77</v>
      </c>
      <c r="D25" s="124">
        <v>1</v>
      </c>
      <c r="E25" s="158">
        <v>1</v>
      </c>
      <c r="F25" s="159">
        <v>10000</v>
      </c>
      <c r="G25" s="126">
        <f>IF(B25="",0,D25*E25*F25)</f>
        <v>10000</v>
      </c>
    </row>
    <row r="26" spans="1:7" x14ac:dyDescent="0.2">
      <c r="A26" s="160" t="s">
        <v>318</v>
      </c>
      <c r="B26" s="130"/>
      <c r="C26" s="129" t="s">
        <v>318</v>
      </c>
      <c r="D26" s="130"/>
      <c r="E26" s="161"/>
      <c r="F26" s="162" t="s">
        <v>318</v>
      </c>
      <c r="G26" s="132">
        <f t="shared" ref="G26:G34" si="0">IF(B26="",0,D26*E26*F26)</f>
        <v>0</v>
      </c>
    </row>
    <row r="27" spans="1:7" x14ac:dyDescent="0.2">
      <c r="A27" s="163" t="s">
        <v>318</v>
      </c>
      <c r="B27" s="164"/>
      <c r="C27" s="165" t="s">
        <v>318</v>
      </c>
      <c r="D27" s="164"/>
      <c r="E27" s="166"/>
      <c r="F27" s="167" t="s">
        <v>318</v>
      </c>
      <c r="G27" s="168">
        <f t="shared" si="0"/>
        <v>0</v>
      </c>
    </row>
    <row r="28" spans="1:7" x14ac:dyDescent="0.2">
      <c r="A28" s="163" t="s">
        <v>318</v>
      </c>
      <c r="B28" s="164"/>
      <c r="C28" s="165" t="s">
        <v>318</v>
      </c>
      <c r="D28" s="164"/>
      <c r="E28" s="166"/>
      <c r="F28" s="167" t="s">
        <v>318</v>
      </c>
      <c r="G28" s="168">
        <f t="shared" si="0"/>
        <v>0</v>
      </c>
    </row>
    <row r="29" spans="1:7" x14ac:dyDescent="0.2">
      <c r="A29" s="163" t="s">
        <v>318</v>
      </c>
      <c r="B29" s="164"/>
      <c r="C29" s="165" t="s">
        <v>318</v>
      </c>
      <c r="D29" s="164"/>
      <c r="E29" s="166"/>
      <c r="F29" s="167" t="s">
        <v>318</v>
      </c>
      <c r="G29" s="168">
        <f t="shared" si="0"/>
        <v>0</v>
      </c>
    </row>
    <row r="30" spans="1:7" x14ac:dyDescent="0.2">
      <c r="A30" s="163" t="s">
        <v>318</v>
      </c>
      <c r="B30" s="164"/>
      <c r="C30" s="165" t="s">
        <v>318</v>
      </c>
      <c r="D30" s="164"/>
      <c r="E30" s="166"/>
      <c r="F30" s="167" t="s">
        <v>318</v>
      </c>
      <c r="G30" s="168">
        <f t="shared" si="0"/>
        <v>0</v>
      </c>
    </row>
    <row r="31" spans="1:7" x14ac:dyDescent="0.2">
      <c r="A31" s="163" t="s">
        <v>318</v>
      </c>
      <c r="B31" s="164"/>
      <c r="C31" s="165" t="s">
        <v>318</v>
      </c>
      <c r="D31" s="164"/>
      <c r="E31" s="166"/>
      <c r="F31" s="167" t="s">
        <v>318</v>
      </c>
      <c r="G31" s="168">
        <f t="shared" si="0"/>
        <v>0</v>
      </c>
    </row>
    <row r="32" spans="1:7" x14ac:dyDescent="0.2">
      <c r="A32" s="163" t="s">
        <v>318</v>
      </c>
      <c r="B32" s="164"/>
      <c r="C32" s="165" t="s">
        <v>318</v>
      </c>
      <c r="D32" s="164"/>
      <c r="E32" s="166"/>
      <c r="F32" s="167" t="s">
        <v>318</v>
      </c>
      <c r="G32" s="168">
        <f t="shared" si="0"/>
        <v>0</v>
      </c>
    </row>
    <row r="33" spans="1:7" x14ac:dyDescent="0.2">
      <c r="A33" s="163" t="s">
        <v>318</v>
      </c>
      <c r="B33" s="164"/>
      <c r="C33" s="165" t="s">
        <v>318</v>
      </c>
      <c r="D33" s="164"/>
      <c r="E33" s="166"/>
      <c r="F33" s="167" t="s">
        <v>318</v>
      </c>
      <c r="G33" s="168">
        <f t="shared" si="0"/>
        <v>0</v>
      </c>
    </row>
    <row r="34" spans="1:7" ht="15.75" thickBot="1" x14ac:dyDescent="0.25">
      <c r="A34" s="169" t="s">
        <v>318</v>
      </c>
      <c r="B34" s="135"/>
      <c r="C34" s="170" t="s">
        <v>318</v>
      </c>
      <c r="D34" s="135"/>
      <c r="E34" s="135"/>
      <c r="F34" s="136" t="s">
        <v>318</v>
      </c>
      <c r="G34" s="137">
        <f t="shared" si="0"/>
        <v>0</v>
      </c>
    </row>
    <row r="35" spans="1:7" ht="15.75" thickBot="1" x14ac:dyDescent="0.25">
      <c r="A35" s="103"/>
      <c r="B35" s="100"/>
      <c r="C35" s="100"/>
      <c r="D35" s="138"/>
      <c r="E35" s="138"/>
      <c r="F35" s="139"/>
      <c r="G35" s="140"/>
    </row>
    <row r="36" spans="1:7" ht="16.5" thickBot="1" x14ac:dyDescent="0.25">
      <c r="A36" s="103"/>
      <c r="B36" s="100"/>
      <c r="C36" s="100"/>
      <c r="D36" s="141" t="s">
        <v>424</v>
      </c>
      <c r="E36" s="141"/>
      <c r="F36" s="139"/>
      <c r="G36" s="142">
        <f>SUM(G25:G34)</f>
        <v>10000</v>
      </c>
    </row>
    <row r="37" spans="1:7" ht="15.75" thickBot="1" x14ac:dyDescent="0.25">
      <c r="A37" s="103"/>
      <c r="B37" s="100"/>
      <c r="C37" s="100"/>
      <c r="D37" s="138"/>
      <c r="E37" s="138"/>
      <c r="F37" s="139"/>
      <c r="G37" s="143"/>
    </row>
    <row r="38" spans="1:7" ht="16.5" thickBot="1" x14ac:dyDescent="0.25">
      <c r="A38" s="144" t="s">
        <v>403</v>
      </c>
      <c r="B38" s="95"/>
      <c r="C38" s="95"/>
      <c r="D38" s="145"/>
      <c r="E38" s="145"/>
      <c r="F38" s="146"/>
      <c r="G38" s="147"/>
    </row>
    <row r="39" spans="1:7" x14ac:dyDescent="0.2">
      <c r="A39" s="109"/>
      <c r="B39" s="110"/>
      <c r="C39" s="110" t="s">
        <v>406</v>
      </c>
      <c r="D39" s="110" t="s">
        <v>410</v>
      </c>
      <c r="E39" s="110" t="s">
        <v>411</v>
      </c>
      <c r="F39" s="110" t="s">
        <v>412</v>
      </c>
      <c r="G39" s="150" t="s">
        <v>413</v>
      </c>
    </row>
    <row r="40" spans="1:7" x14ac:dyDescent="0.2">
      <c r="A40" s="112"/>
      <c r="B40" s="113"/>
      <c r="C40" s="113"/>
      <c r="D40" s="151"/>
      <c r="E40" s="151"/>
      <c r="F40" s="113" t="s">
        <v>425</v>
      </c>
      <c r="G40" s="153" t="s">
        <v>2</v>
      </c>
    </row>
    <row r="41" spans="1:7" ht="15.75" thickBot="1" x14ac:dyDescent="0.25">
      <c r="A41" s="117"/>
      <c r="B41" s="118"/>
      <c r="C41" s="118"/>
      <c r="D41" s="154"/>
      <c r="E41" s="154"/>
      <c r="F41" s="115" t="s">
        <v>415</v>
      </c>
      <c r="G41" s="156" t="s">
        <v>416</v>
      </c>
    </row>
    <row r="42" spans="1:7" ht="30" x14ac:dyDescent="0.2">
      <c r="A42" s="171" t="s">
        <v>358</v>
      </c>
      <c r="B42" s="172" t="s">
        <v>361</v>
      </c>
      <c r="C42" s="123" t="s">
        <v>421</v>
      </c>
      <c r="D42" s="124">
        <v>0</v>
      </c>
      <c r="E42" s="124">
        <v>0</v>
      </c>
      <c r="F42" s="125">
        <v>45.11</v>
      </c>
      <c r="G42" s="173">
        <f t="shared" ref="G42:G51" si="1">IF(B42="",0,D42*E42*F42)</f>
        <v>0</v>
      </c>
    </row>
    <row r="43" spans="1:7" x14ac:dyDescent="0.2">
      <c r="A43" s="174" t="s">
        <v>318</v>
      </c>
      <c r="B43" s="175"/>
      <c r="C43" s="176" t="s">
        <v>318</v>
      </c>
      <c r="D43" s="177"/>
      <c r="E43" s="177"/>
      <c r="F43" s="178" t="s">
        <v>318</v>
      </c>
      <c r="G43" s="179">
        <f t="shared" si="1"/>
        <v>0</v>
      </c>
    </row>
    <row r="44" spans="1:7" x14ac:dyDescent="0.2">
      <c r="A44" s="174" t="s">
        <v>318</v>
      </c>
      <c r="B44" s="175"/>
      <c r="C44" s="176" t="s">
        <v>318</v>
      </c>
      <c r="D44" s="177"/>
      <c r="E44" s="177"/>
      <c r="F44" s="178" t="s">
        <v>318</v>
      </c>
      <c r="G44" s="179">
        <f t="shared" si="1"/>
        <v>0</v>
      </c>
    </row>
    <row r="45" spans="1:7" x14ac:dyDescent="0.2">
      <c r="A45" s="174" t="s">
        <v>318</v>
      </c>
      <c r="B45" s="175"/>
      <c r="C45" s="176" t="s">
        <v>318</v>
      </c>
      <c r="D45" s="177"/>
      <c r="E45" s="177"/>
      <c r="F45" s="178" t="s">
        <v>318</v>
      </c>
      <c r="G45" s="179">
        <f t="shared" si="1"/>
        <v>0</v>
      </c>
    </row>
    <row r="46" spans="1:7" x14ac:dyDescent="0.2">
      <c r="A46" s="174" t="s">
        <v>318</v>
      </c>
      <c r="B46" s="175"/>
      <c r="C46" s="176" t="s">
        <v>318</v>
      </c>
      <c r="D46" s="177"/>
      <c r="E46" s="177"/>
      <c r="F46" s="178" t="s">
        <v>318</v>
      </c>
      <c r="G46" s="179">
        <f t="shared" si="1"/>
        <v>0</v>
      </c>
    </row>
    <row r="47" spans="1:7" x14ac:dyDescent="0.2">
      <c r="A47" s="174" t="s">
        <v>318</v>
      </c>
      <c r="B47" s="175"/>
      <c r="C47" s="176" t="s">
        <v>318</v>
      </c>
      <c r="D47" s="177"/>
      <c r="E47" s="177"/>
      <c r="F47" s="178" t="s">
        <v>318</v>
      </c>
      <c r="G47" s="179">
        <f t="shared" si="1"/>
        <v>0</v>
      </c>
    </row>
    <row r="48" spans="1:7" x14ac:dyDescent="0.2">
      <c r="A48" s="174" t="s">
        <v>318</v>
      </c>
      <c r="B48" s="175"/>
      <c r="C48" s="176" t="s">
        <v>318</v>
      </c>
      <c r="D48" s="177"/>
      <c r="E48" s="177"/>
      <c r="F48" s="178" t="s">
        <v>318</v>
      </c>
      <c r="G48" s="179">
        <f t="shared" si="1"/>
        <v>0</v>
      </c>
    </row>
    <row r="49" spans="1:7" x14ac:dyDescent="0.2">
      <c r="A49" s="174" t="s">
        <v>318</v>
      </c>
      <c r="B49" s="175"/>
      <c r="C49" s="176" t="s">
        <v>318</v>
      </c>
      <c r="D49" s="177"/>
      <c r="E49" s="177"/>
      <c r="F49" s="178" t="s">
        <v>318</v>
      </c>
      <c r="G49" s="179">
        <f t="shared" si="1"/>
        <v>0</v>
      </c>
    </row>
    <row r="50" spans="1:7" x14ac:dyDescent="0.2">
      <c r="A50" s="160" t="s">
        <v>318</v>
      </c>
      <c r="B50" s="175"/>
      <c r="C50" s="129" t="s">
        <v>318</v>
      </c>
      <c r="D50" s="130"/>
      <c r="E50" s="130"/>
      <c r="F50" s="131" t="s">
        <v>318</v>
      </c>
      <c r="G50" s="180">
        <f t="shared" si="1"/>
        <v>0</v>
      </c>
    </row>
    <row r="51" spans="1:7" ht="15.75" thickBot="1" x14ac:dyDescent="0.25">
      <c r="A51" s="169" t="s">
        <v>318</v>
      </c>
      <c r="B51" s="181"/>
      <c r="C51" s="170" t="s">
        <v>318</v>
      </c>
      <c r="D51" s="135"/>
      <c r="E51" s="135"/>
      <c r="F51" s="136" t="s">
        <v>318</v>
      </c>
      <c r="G51" s="182">
        <f t="shared" si="1"/>
        <v>0</v>
      </c>
    </row>
    <row r="52" spans="1:7" ht="15.75" thickBot="1" x14ac:dyDescent="0.25">
      <c r="A52" s="103"/>
      <c r="B52" s="100"/>
      <c r="C52" s="100"/>
      <c r="D52" s="100"/>
      <c r="E52" s="100"/>
      <c r="F52" s="100"/>
      <c r="G52" s="183"/>
    </row>
    <row r="53" spans="1:7" ht="16.5" thickBot="1" x14ac:dyDescent="0.25">
      <c r="A53" s="103"/>
      <c r="B53" s="100"/>
      <c r="C53" s="100"/>
      <c r="D53" s="141" t="s">
        <v>426</v>
      </c>
      <c r="E53" s="141"/>
      <c r="F53" s="100"/>
      <c r="G53" s="184">
        <f>SUM(G42:G51)</f>
        <v>0</v>
      </c>
    </row>
    <row r="54" spans="1:7" x14ac:dyDescent="0.2">
      <c r="A54" s="185"/>
      <c r="B54" s="186"/>
      <c r="C54" s="186"/>
      <c r="D54" s="186"/>
      <c r="E54" s="186"/>
      <c r="F54" s="186"/>
      <c r="G54" s="187"/>
    </row>
    <row r="55" spans="1:7" ht="6" customHeight="1" x14ac:dyDescent="0.2">
      <c r="A55" s="188"/>
      <c r="B55" s="189"/>
      <c r="C55" s="189"/>
      <c r="D55" s="189"/>
      <c r="E55" s="189"/>
      <c r="F55" s="189"/>
      <c r="G55" s="190"/>
    </row>
    <row r="56" spans="1:7" x14ac:dyDescent="0.2">
      <c r="A56" s="191">
        <v>1</v>
      </c>
      <c r="B56" s="100" t="s">
        <v>378</v>
      </c>
      <c r="C56" s="192" t="s">
        <v>379</v>
      </c>
      <c r="D56" s="100"/>
      <c r="E56" s="100"/>
      <c r="F56" s="193"/>
      <c r="G56" s="194">
        <f>+G19</f>
        <v>0</v>
      </c>
    </row>
    <row r="57" spans="1:7" x14ac:dyDescent="0.2">
      <c r="A57" s="191">
        <v>2</v>
      </c>
      <c r="B57" s="100" t="s">
        <v>294</v>
      </c>
      <c r="C57" s="192" t="s">
        <v>380</v>
      </c>
      <c r="D57" s="195">
        <f>'COEF PASE'!E8</f>
        <v>0.99</v>
      </c>
      <c r="E57" s="195"/>
      <c r="F57" s="193"/>
      <c r="G57" s="183">
        <f>+D57*G56</f>
        <v>0</v>
      </c>
    </row>
    <row r="58" spans="1:7" ht="6" customHeight="1" thickBot="1" x14ac:dyDescent="0.25">
      <c r="A58" s="103"/>
      <c r="B58" s="100"/>
      <c r="C58" s="192"/>
      <c r="D58" s="192"/>
      <c r="E58" s="192"/>
      <c r="F58" s="196"/>
      <c r="G58" s="197"/>
    </row>
    <row r="59" spans="1:7" ht="16.5" thickTop="1" x14ac:dyDescent="0.2">
      <c r="A59" s="191">
        <v>3</v>
      </c>
      <c r="B59" s="100" t="s">
        <v>381</v>
      </c>
      <c r="C59" s="192"/>
      <c r="D59" s="192"/>
      <c r="E59" s="192"/>
      <c r="F59" s="138"/>
      <c r="G59" s="198">
        <f>SUM(G56:G58)</f>
        <v>0</v>
      </c>
    </row>
    <row r="60" spans="1:7" ht="6" customHeight="1" x14ac:dyDescent="0.2">
      <c r="A60" s="103"/>
      <c r="B60" s="100"/>
      <c r="C60" s="192"/>
      <c r="D60" s="192"/>
      <c r="E60" s="192"/>
      <c r="F60" s="138"/>
      <c r="G60" s="183"/>
    </row>
    <row r="61" spans="1:7" x14ac:dyDescent="0.2">
      <c r="A61" s="191">
        <v>4</v>
      </c>
      <c r="B61" s="100" t="s">
        <v>382</v>
      </c>
      <c r="C61" s="192" t="s">
        <v>383</v>
      </c>
      <c r="D61" s="192"/>
      <c r="E61" s="192"/>
      <c r="F61" s="138"/>
      <c r="G61" s="183">
        <f>+G36</f>
        <v>10000</v>
      </c>
    </row>
    <row r="62" spans="1:7" ht="15.75" thickBot="1" x14ac:dyDescent="0.25">
      <c r="A62" s="191">
        <v>5</v>
      </c>
      <c r="B62" s="100" t="s">
        <v>331</v>
      </c>
      <c r="C62" s="192" t="s">
        <v>384</v>
      </c>
      <c r="D62" s="192"/>
      <c r="E62" s="192"/>
      <c r="F62" s="196"/>
      <c r="G62" s="199">
        <f>+G53</f>
        <v>0</v>
      </c>
    </row>
    <row r="63" spans="1:7" ht="6" customHeight="1" thickTop="1" thickBot="1" x14ac:dyDescent="0.25">
      <c r="A63" s="103"/>
      <c r="B63" s="100"/>
      <c r="C63" s="192"/>
      <c r="D63" s="192"/>
      <c r="E63" s="192"/>
      <c r="F63" s="200"/>
      <c r="G63" s="183"/>
    </row>
    <row r="64" spans="1:7" ht="16.5" thickBot="1" x14ac:dyDescent="0.25">
      <c r="A64" s="201">
        <v>6</v>
      </c>
      <c r="B64" s="202" t="s">
        <v>385</v>
      </c>
      <c r="C64" s="203" t="s">
        <v>386</v>
      </c>
      <c r="D64" s="203"/>
      <c r="E64" s="203"/>
      <c r="F64" s="100"/>
      <c r="G64" s="204">
        <f>+G59+G61+G62</f>
        <v>10000</v>
      </c>
    </row>
    <row r="65" spans="1:7" ht="6" customHeight="1" x14ac:dyDescent="0.2">
      <c r="A65" s="103"/>
      <c r="B65" s="100"/>
      <c r="C65" s="192"/>
      <c r="D65" s="192"/>
      <c r="E65" s="192"/>
      <c r="F65" s="100"/>
      <c r="G65" s="183"/>
    </row>
    <row r="66" spans="1:7" ht="30.75" thickBot="1" x14ac:dyDescent="0.25">
      <c r="A66" s="191">
        <v>7</v>
      </c>
      <c r="B66" s="205" t="s">
        <v>387</v>
      </c>
      <c r="C66" s="192" t="s">
        <v>388</v>
      </c>
      <c r="D66" s="195">
        <f>'COEF PASE'!E16</f>
        <v>6.4740000000000006E-2</v>
      </c>
      <c r="E66" s="195"/>
      <c r="F66" s="100"/>
      <c r="G66" s="183">
        <f>+D66*G64</f>
        <v>647.40000000000009</v>
      </c>
    </row>
    <row r="67" spans="1:7" ht="16.5" thickBot="1" x14ac:dyDescent="0.25">
      <c r="A67" s="201">
        <v>8</v>
      </c>
      <c r="B67" s="202" t="s">
        <v>290</v>
      </c>
      <c r="C67" s="203" t="s">
        <v>389</v>
      </c>
      <c r="D67" s="203"/>
      <c r="E67" s="203"/>
      <c r="F67" s="100"/>
      <c r="G67" s="204">
        <f>+G64+G66</f>
        <v>10647.4</v>
      </c>
    </row>
    <row r="68" spans="1:7" ht="6" customHeight="1" x14ac:dyDescent="0.2">
      <c r="A68" s="191"/>
      <c r="B68" s="100"/>
      <c r="C68" s="192"/>
      <c r="D68" s="192"/>
      <c r="E68" s="192"/>
      <c r="F68" s="100"/>
      <c r="G68" s="183"/>
    </row>
    <row r="69" spans="1:7" ht="16.5" thickBot="1" x14ac:dyDescent="0.25">
      <c r="A69" s="191">
        <v>9</v>
      </c>
      <c r="B69" s="100" t="s">
        <v>390</v>
      </c>
      <c r="C69" s="192" t="s">
        <v>391</v>
      </c>
      <c r="D69" s="195">
        <f>'COEF PASE'!E19</f>
        <v>0.01</v>
      </c>
      <c r="E69" s="195"/>
      <c r="F69" s="100"/>
      <c r="G69" s="206">
        <f>+D69*G67</f>
        <v>106.474</v>
      </c>
    </row>
    <row r="70" spans="1:7" ht="16.5" thickBot="1" x14ac:dyDescent="0.25">
      <c r="A70" s="201">
        <v>10</v>
      </c>
      <c r="B70" s="202" t="s">
        <v>290</v>
      </c>
      <c r="C70" s="203" t="s">
        <v>392</v>
      </c>
      <c r="D70" s="203"/>
      <c r="E70" s="203"/>
      <c r="F70" s="100"/>
      <c r="G70" s="204">
        <f>+G67+G69</f>
        <v>10753.874</v>
      </c>
    </row>
    <row r="71" spans="1:7" ht="6" customHeight="1" x14ac:dyDescent="0.2">
      <c r="A71" s="191"/>
      <c r="B71" s="100"/>
      <c r="C71" s="192"/>
      <c r="D71" s="192"/>
      <c r="E71" s="192"/>
      <c r="F71" s="100"/>
      <c r="G71" s="183"/>
    </row>
    <row r="72" spans="1:7" x14ac:dyDescent="0.2">
      <c r="A72" s="191">
        <v>11</v>
      </c>
      <c r="B72" s="100" t="s">
        <v>393</v>
      </c>
      <c r="C72" s="192" t="s">
        <v>394</v>
      </c>
      <c r="D72" s="195">
        <f>'COEF PASE'!E22</f>
        <v>0.03</v>
      </c>
      <c r="E72" s="195"/>
      <c r="F72" s="100"/>
      <c r="G72" s="183">
        <f>+D72*G70</f>
        <v>322.61622</v>
      </c>
    </row>
    <row r="73" spans="1:7" ht="6" customHeight="1" thickBot="1" x14ac:dyDescent="0.25">
      <c r="A73" s="191"/>
      <c r="B73" s="100"/>
      <c r="C73" s="100"/>
      <c r="D73" s="100"/>
      <c r="E73" s="100"/>
      <c r="F73" s="100"/>
      <c r="G73" s="183"/>
    </row>
    <row r="74" spans="1:7" ht="16.5" thickBot="1" x14ac:dyDescent="0.25">
      <c r="A74" s="201">
        <v>12</v>
      </c>
      <c r="B74" s="202" t="s">
        <v>395</v>
      </c>
      <c r="C74" s="203" t="s">
        <v>396</v>
      </c>
      <c r="D74" s="203"/>
      <c r="E74" s="203"/>
      <c r="F74" s="100"/>
      <c r="G74" s="204">
        <f>+G70+G72</f>
        <v>11076.49022</v>
      </c>
    </row>
    <row r="75" spans="1:7" ht="6" customHeight="1" thickBot="1" x14ac:dyDescent="0.25">
      <c r="A75" s="103"/>
      <c r="B75" s="100"/>
      <c r="C75" s="192"/>
      <c r="D75" s="195"/>
      <c r="E75" s="192"/>
      <c r="F75" s="100"/>
      <c r="G75" s="183"/>
    </row>
    <row r="76" spans="1:7" ht="16.5" thickBot="1" x14ac:dyDescent="0.25">
      <c r="A76" s="201">
        <v>13</v>
      </c>
      <c r="B76" s="195" t="str">
        <f>'COEF PASE'!C26</f>
        <v>IVA (21%) + IIBB Y OTROS (5%)                   (+)</v>
      </c>
      <c r="C76" s="195" t="str">
        <f>'COEF PASE'!D26</f>
        <v>Z % x ( 12 ) =</v>
      </c>
      <c r="D76" s="195">
        <f>'COEF PASE'!E26</f>
        <v>0.26</v>
      </c>
      <c r="E76" s="203"/>
      <c r="F76" s="100"/>
      <c r="G76" s="204">
        <f>+D76*G74</f>
        <v>2879.8874572</v>
      </c>
    </row>
    <row r="77" spans="1:7" ht="6" customHeight="1" thickBot="1" x14ac:dyDescent="0.25">
      <c r="A77" s="191"/>
      <c r="B77" s="100"/>
      <c r="C77" s="100"/>
      <c r="D77" s="195"/>
      <c r="E77" s="195"/>
      <c r="F77" s="207"/>
      <c r="G77" s="199"/>
    </row>
    <row r="78" spans="1:7" ht="6.75" customHeight="1" thickTop="1" thickBot="1" x14ac:dyDescent="0.25">
      <c r="A78" s="191"/>
      <c r="B78" s="100"/>
      <c r="C78" s="100"/>
      <c r="D78" s="192"/>
      <c r="E78" s="192"/>
      <c r="F78" s="100"/>
      <c r="G78" s="183"/>
    </row>
    <row r="79" spans="1:7" ht="16.5" thickBot="1" x14ac:dyDescent="0.25">
      <c r="A79" s="208">
        <v>14</v>
      </c>
      <c r="B79" s="209" t="s">
        <v>398</v>
      </c>
      <c r="C79" s="210"/>
      <c r="D79" s="211" t="s">
        <v>399</v>
      </c>
      <c r="E79" s="211"/>
      <c r="F79" s="210"/>
      <c r="G79" s="212">
        <f>+ROUND(G74+G76,2)</f>
        <v>13956.38</v>
      </c>
    </row>
    <row r="80" spans="1:7" ht="16.5" thickBot="1" x14ac:dyDescent="0.25">
      <c r="A80" s="213" t="s">
        <v>400</v>
      </c>
      <c r="B80" s="214" t="s">
        <v>401</v>
      </c>
      <c r="C80" s="106"/>
      <c r="D80" s="215"/>
      <c r="E80" s="215"/>
      <c r="F80" s="106"/>
      <c r="G80" s="216"/>
    </row>
  </sheetData>
  <dataValidations count="1">
    <dataValidation type="list" allowBlank="1" showInputMessage="1" showErrorMessage="1" sqref="B51">
      <formula1>#REF!</formula1>
    </dataValidation>
  </dataValidations>
  <printOptions horizontalCentered="1" verticalCentered="1"/>
  <pageMargins left="0.19685039370078741" right="0.19685039370078741" top="0.19685039370078741" bottom="0.19685039370078741" header="0.19685039370078741" footer="0.19685039370078741"/>
  <pageSetup paperSize="9" scale="6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Equipos!$C$14:$C$35</xm:f>
          </x14:formula1>
          <xm:sqref>B43:B50</xm:sqref>
        </x14:dataValidation>
        <x14:dataValidation type="list" allowBlank="1" showInputMessage="1" showErrorMessage="1">
          <x14:formula1>
            <xm:f>Equipos!$C$14:$C$34</xm:f>
          </x14:formula1>
          <xm:sqref>B42</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0">
    <tabColor rgb="FFC00000"/>
  </sheetPr>
  <dimension ref="A1:S80"/>
  <sheetViews>
    <sheetView view="pageBreakPreview" topLeftCell="A49" zoomScale="70" zoomScaleNormal="100" zoomScaleSheetLayoutView="70" workbookViewId="0">
      <selection activeCell="B25" sqref="B25:E25"/>
    </sheetView>
  </sheetViews>
  <sheetFormatPr baseColWidth="10" defaultColWidth="11.42578125" defaultRowHeight="15" x14ac:dyDescent="0.2"/>
  <cols>
    <col min="1" max="1" width="20.85546875" style="88" customWidth="1" collapsed="1"/>
    <col min="2" max="2" width="40.5703125" style="88" customWidth="1"/>
    <col min="3" max="3" width="14.7109375" style="88" bestFit="1" customWidth="1"/>
    <col min="4" max="5" width="15.85546875" style="88" customWidth="1"/>
    <col min="6" max="6" width="17.5703125" style="88" customWidth="1"/>
    <col min="7" max="7" width="25.42578125" style="88" customWidth="1"/>
    <col min="8" max="16384" width="11.42578125" style="88"/>
  </cols>
  <sheetData>
    <row r="1" spans="1:19" x14ac:dyDescent="0.2">
      <c r="A1" s="30"/>
      <c r="B1" s="30"/>
      <c r="C1" s="30"/>
      <c r="D1" s="30"/>
      <c r="E1" s="30"/>
      <c r="F1" s="30"/>
      <c r="G1" s="30"/>
    </row>
    <row r="2" spans="1:19" ht="15.75" x14ac:dyDescent="0.2">
      <c r="A2" s="89"/>
      <c r="B2" s="90"/>
      <c r="C2" s="89"/>
      <c r="D2" s="89"/>
      <c r="E2" s="89"/>
      <c r="F2" s="91"/>
      <c r="G2" s="92" t="e">
        <f>#REF!</f>
        <v>#REF!</v>
      </c>
    </row>
    <row r="3" spans="1:19" ht="15.75" thickBot="1" x14ac:dyDescent="0.25">
      <c r="A3" s="30"/>
      <c r="B3" s="30"/>
      <c r="C3" s="30"/>
      <c r="D3" s="30"/>
      <c r="E3" s="30"/>
      <c r="F3" s="30"/>
      <c r="G3" s="32"/>
    </row>
    <row r="4" spans="1:19" ht="15.75" x14ac:dyDescent="0.2">
      <c r="A4" s="93" t="s">
        <v>405</v>
      </c>
      <c r="B4" s="94" t="s">
        <v>845</v>
      </c>
      <c r="C4" s="95"/>
      <c r="D4" s="95"/>
      <c r="E4" s="95"/>
      <c r="F4" s="96"/>
      <c r="G4" s="97" t="s">
        <v>406</v>
      </c>
    </row>
    <row r="5" spans="1:19" ht="15.75" x14ac:dyDescent="0.2">
      <c r="A5" s="98" t="s">
        <v>407</v>
      </c>
      <c r="B5" s="99" t="s">
        <v>148</v>
      </c>
      <c r="C5" s="100"/>
      <c r="D5" s="100"/>
      <c r="E5" s="100"/>
      <c r="F5" s="101"/>
      <c r="G5" s="102" t="s">
        <v>77</v>
      </c>
    </row>
    <row r="6" spans="1:19" ht="9" customHeight="1" x14ac:dyDescent="0.2">
      <c r="A6" s="103"/>
      <c r="B6" s="100"/>
      <c r="C6" s="100"/>
      <c r="D6" s="100"/>
      <c r="E6" s="100"/>
      <c r="F6" s="101"/>
      <c r="G6" s="102"/>
    </row>
    <row r="7" spans="1:19" ht="16.5" thickBot="1" x14ac:dyDescent="0.25">
      <c r="A7" s="104" t="s">
        <v>408</v>
      </c>
      <c r="B7" s="105" t="s">
        <v>656</v>
      </c>
      <c r="C7" s="106"/>
      <c r="D7" s="106"/>
      <c r="E7" s="106"/>
      <c r="F7" s="107"/>
      <c r="G7" s="108">
        <v>1</v>
      </c>
    </row>
    <row r="8" spans="1:19" ht="16.5" thickBot="1" x14ac:dyDescent="0.25">
      <c r="A8" s="98" t="s">
        <v>402</v>
      </c>
      <c r="B8" s="100"/>
      <c r="C8" s="100"/>
      <c r="D8" s="100"/>
      <c r="E8" s="100"/>
      <c r="F8" s="100"/>
      <c r="G8" s="102"/>
    </row>
    <row r="9" spans="1:19" x14ac:dyDescent="0.2">
      <c r="A9" s="109" t="s">
        <v>409</v>
      </c>
      <c r="B9" s="110" t="s">
        <v>306</v>
      </c>
      <c r="C9" s="110" t="s">
        <v>406</v>
      </c>
      <c r="D9" s="110" t="s">
        <v>410</v>
      </c>
      <c r="E9" s="110" t="s">
        <v>411</v>
      </c>
      <c r="F9" s="110" t="s">
        <v>412</v>
      </c>
      <c r="G9" s="111" t="s">
        <v>413</v>
      </c>
    </row>
    <row r="10" spans="1:19" x14ac:dyDescent="0.2">
      <c r="A10" s="112"/>
      <c r="B10" s="113"/>
      <c r="C10" s="113"/>
      <c r="D10" s="113"/>
      <c r="E10" s="113"/>
      <c r="F10" s="113" t="s">
        <v>414</v>
      </c>
      <c r="G10" s="114" t="s">
        <v>2</v>
      </c>
    </row>
    <row r="11" spans="1:19" x14ac:dyDescent="0.2">
      <c r="A11" s="112"/>
      <c r="B11" s="113"/>
      <c r="C11" s="113"/>
      <c r="D11" s="115"/>
      <c r="E11" s="115"/>
      <c r="F11" s="115" t="s">
        <v>415</v>
      </c>
      <c r="G11" s="116" t="s">
        <v>416</v>
      </c>
    </row>
    <row r="12" spans="1:19" ht="15.75" thickBot="1" x14ac:dyDescent="0.25">
      <c r="A12" s="117"/>
      <c r="B12" s="118"/>
      <c r="C12" s="118"/>
      <c r="D12" s="119" t="s">
        <v>417</v>
      </c>
      <c r="E12" s="119" t="s">
        <v>418</v>
      </c>
      <c r="F12" s="119" t="s">
        <v>419</v>
      </c>
      <c r="G12" s="120" t="s">
        <v>420</v>
      </c>
      <c r="S12" s="88">
        <v>1</v>
      </c>
    </row>
    <row r="13" spans="1:19" ht="30" x14ac:dyDescent="0.2">
      <c r="A13" s="121" t="s">
        <v>298</v>
      </c>
      <c r="B13" s="122" t="s">
        <v>299</v>
      </c>
      <c r="C13" s="123" t="s">
        <v>421</v>
      </c>
      <c r="D13" s="124"/>
      <c r="E13" s="124">
        <v>0</v>
      </c>
      <c r="F13" s="125">
        <v>172.24</v>
      </c>
      <c r="G13" s="126">
        <f>F13*E13*D13</f>
        <v>0</v>
      </c>
    </row>
    <row r="14" spans="1:19" ht="30" x14ac:dyDescent="0.2">
      <c r="A14" s="127" t="s">
        <v>298</v>
      </c>
      <c r="B14" s="128" t="s">
        <v>300</v>
      </c>
      <c r="C14" s="129" t="s">
        <v>421</v>
      </c>
      <c r="D14" s="130"/>
      <c r="E14" s="130">
        <v>0</v>
      </c>
      <c r="F14" s="131">
        <v>142.49</v>
      </c>
      <c r="G14" s="132">
        <f>F14*E14*D14</f>
        <v>0</v>
      </c>
    </row>
    <row r="15" spans="1:19" ht="30" x14ac:dyDescent="0.2">
      <c r="A15" s="127" t="s">
        <v>298</v>
      </c>
      <c r="B15" s="128" t="s">
        <v>301</v>
      </c>
      <c r="C15" s="129" t="s">
        <v>421</v>
      </c>
      <c r="D15" s="130"/>
      <c r="E15" s="130">
        <v>0</v>
      </c>
      <c r="F15" s="131">
        <v>131.38</v>
      </c>
      <c r="G15" s="132">
        <f>F15*E15*D15</f>
        <v>0</v>
      </c>
    </row>
    <row r="16" spans="1:19" ht="30" x14ac:dyDescent="0.2">
      <c r="A16" s="127" t="s">
        <v>298</v>
      </c>
      <c r="B16" s="128" t="s">
        <v>302</v>
      </c>
      <c r="C16" s="129" t="s">
        <v>421</v>
      </c>
      <c r="D16" s="130"/>
      <c r="E16" s="130">
        <v>0</v>
      </c>
      <c r="F16" s="131">
        <v>120.62</v>
      </c>
      <c r="G16" s="132">
        <f>F16*E16*D16</f>
        <v>0</v>
      </c>
      <c r="S16" s="88">
        <v>1</v>
      </c>
    </row>
    <row r="17" spans="1:7" ht="30.75" thickBot="1" x14ac:dyDescent="0.25">
      <c r="A17" s="133" t="s">
        <v>298</v>
      </c>
      <c r="B17" s="134" t="s">
        <v>303</v>
      </c>
      <c r="C17" s="118" t="s">
        <v>421</v>
      </c>
      <c r="D17" s="135"/>
      <c r="E17" s="135">
        <v>0</v>
      </c>
      <c r="F17" s="136">
        <v>91.181791666666669</v>
      </c>
      <c r="G17" s="137">
        <f>F17*E17*D17</f>
        <v>0</v>
      </c>
    </row>
    <row r="18" spans="1:7" ht="15.75" thickBot="1" x14ac:dyDescent="0.25">
      <c r="A18" s="103"/>
      <c r="B18" s="100"/>
      <c r="C18" s="100"/>
      <c r="D18" s="138"/>
      <c r="E18" s="138"/>
      <c r="F18" s="139"/>
      <c r="G18" s="140"/>
    </row>
    <row r="19" spans="1:7" ht="16.5" thickBot="1" x14ac:dyDescent="0.25">
      <c r="A19" s="103"/>
      <c r="B19" s="100"/>
      <c r="C19" s="100"/>
      <c r="D19" s="141" t="s">
        <v>422</v>
      </c>
      <c r="E19" s="141"/>
      <c r="F19" s="139"/>
      <c r="G19" s="142">
        <f>SUM(G13:G17)</f>
        <v>0</v>
      </c>
    </row>
    <row r="20" spans="1:7" ht="15.75" thickBot="1" x14ac:dyDescent="0.25">
      <c r="A20" s="103"/>
      <c r="B20" s="100"/>
      <c r="C20" s="100"/>
      <c r="D20" s="138"/>
      <c r="E20" s="138"/>
      <c r="F20" s="139"/>
      <c r="G20" s="143"/>
    </row>
    <row r="21" spans="1:7" ht="16.5" thickBot="1" x14ac:dyDescent="0.25">
      <c r="A21" s="144" t="s">
        <v>404</v>
      </c>
      <c r="B21" s="95"/>
      <c r="C21" s="95"/>
      <c r="D21" s="145"/>
      <c r="E21" s="145"/>
      <c r="F21" s="146"/>
      <c r="G21" s="147"/>
    </row>
    <row r="22" spans="1:7" x14ac:dyDescent="0.2">
      <c r="A22" s="109" t="s">
        <v>409</v>
      </c>
      <c r="B22" s="110" t="s">
        <v>306</v>
      </c>
      <c r="C22" s="110" t="s">
        <v>406</v>
      </c>
      <c r="D22" s="148" t="s">
        <v>423</v>
      </c>
      <c r="E22" s="148" t="s">
        <v>423</v>
      </c>
      <c r="F22" s="149" t="s">
        <v>412</v>
      </c>
      <c r="G22" s="150" t="s">
        <v>413</v>
      </c>
    </row>
    <row r="23" spans="1:7" x14ac:dyDescent="0.2">
      <c r="A23" s="112"/>
      <c r="B23" s="113"/>
      <c r="C23" s="113"/>
      <c r="D23" s="151"/>
      <c r="E23" s="151"/>
      <c r="F23" s="152" t="s">
        <v>414</v>
      </c>
      <c r="G23" s="153" t="s">
        <v>2</v>
      </c>
    </row>
    <row r="24" spans="1:7" ht="15.75" thickBot="1" x14ac:dyDescent="0.25">
      <c r="A24" s="117"/>
      <c r="B24" s="118"/>
      <c r="C24" s="118"/>
      <c r="D24" s="154"/>
      <c r="E24" s="154"/>
      <c r="F24" s="155" t="s">
        <v>416</v>
      </c>
      <c r="G24" s="156"/>
    </row>
    <row r="25" spans="1:7" ht="54" customHeight="1" x14ac:dyDescent="0.2">
      <c r="A25" s="157" t="s">
        <v>317</v>
      </c>
      <c r="B25" s="124" t="s">
        <v>148</v>
      </c>
      <c r="C25" s="123" t="s">
        <v>77</v>
      </c>
      <c r="D25" s="124">
        <v>1</v>
      </c>
      <c r="E25" s="158">
        <v>1</v>
      </c>
      <c r="F25" s="159">
        <v>48300</v>
      </c>
      <c r="G25" s="126">
        <f>IF(B25="",0,D25*E25*F25)</f>
        <v>48300</v>
      </c>
    </row>
    <row r="26" spans="1:7" x14ac:dyDescent="0.2">
      <c r="A26" s="160" t="s">
        <v>318</v>
      </c>
      <c r="B26" s="130"/>
      <c r="C26" s="129" t="s">
        <v>318</v>
      </c>
      <c r="D26" s="130"/>
      <c r="E26" s="161"/>
      <c r="F26" s="162" t="s">
        <v>318</v>
      </c>
      <c r="G26" s="132">
        <f t="shared" ref="G26:G34" si="0">IF(B26="",0,D26*E26*F26)</f>
        <v>0</v>
      </c>
    </row>
    <row r="27" spans="1:7" x14ac:dyDescent="0.2">
      <c r="A27" s="163" t="s">
        <v>318</v>
      </c>
      <c r="B27" s="164"/>
      <c r="C27" s="165" t="s">
        <v>318</v>
      </c>
      <c r="D27" s="164"/>
      <c r="E27" s="166"/>
      <c r="F27" s="167" t="s">
        <v>318</v>
      </c>
      <c r="G27" s="168">
        <f t="shared" si="0"/>
        <v>0</v>
      </c>
    </row>
    <row r="28" spans="1:7" x14ac:dyDescent="0.2">
      <c r="A28" s="163" t="s">
        <v>318</v>
      </c>
      <c r="B28" s="164"/>
      <c r="C28" s="165" t="s">
        <v>318</v>
      </c>
      <c r="D28" s="164"/>
      <c r="E28" s="166"/>
      <c r="F28" s="167" t="s">
        <v>318</v>
      </c>
      <c r="G28" s="168">
        <f t="shared" si="0"/>
        <v>0</v>
      </c>
    </row>
    <row r="29" spans="1:7" x14ac:dyDescent="0.2">
      <c r="A29" s="163" t="s">
        <v>318</v>
      </c>
      <c r="B29" s="164"/>
      <c r="C29" s="165" t="s">
        <v>318</v>
      </c>
      <c r="D29" s="164"/>
      <c r="E29" s="166"/>
      <c r="F29" s="167" t="s">
        <v>318</v>
      </c>
      <c r="G29" s="168">
        <f t="shared" si="0"/>
        <v>0</v>
      </c>
    </row>
    <row r="30" spans="1:7" x14ac:dyDescent="0.2">
      <c r="A30" s="163" t="s">
        <v>318</v>
      </c>
      <c r="B30" s="164"/>
      <c r="C30" s="165" t="s">
        <v>318</v>
      </c>
      <c r="D30" s="164"/>
      <c r="E30" s="166"/>
      <c r="F30" s="167" t="s">
        <v>318</v>
      </c>
      <c r="G30" s="168">
        <f t="shared" si="0"/>
        <v>0</v>
      </c>
    </row>
    <row r="31" spans="1:7" x14ac:dyDescent="0.2">
      <c r="A31" s="163" t="s">
        <v>318</v>
      </c>
      <c r="B31" s="164"/>
      <c r="C31" s="165" t="s">
        <v>318</v>
      </c>
      <c r="D31" s="164"/>
      <c r="E31" s="166"/>
      <c r="F31" s="167" t="s">
        <v>318</v>
      </c>
      <c r="G31" s="168">
        <f t="shared" si="0"/>
        <v>0</v>
      </c>
    </row>
    <row r="32" spans="1:7" x14ac:dyDescent="0.2">
      <c r="A32" s="163" t="s">
        <v>318</v>
      </c>
      <c r="B32" s="164"/>
      <c r="C32" s="165" t="s">
        <v>318</v>
      </c>
      <c r="D32" s="164"/>
      <c r="E32" s="166"/>
      <c r="F32" s="167" t="s">
        <v>318</v>
      </c>
      <c r="G32" s="168">
        <f t="shared" si="0"/>
        <v>0</v>
      </c>
    </row>
    <row r="33" spans="1:7" x14ac:dyDescent="0.2">
      <c r="A33" s="163" t="s">
        <v>318</v>
      </c>
      <c r="B33" s="164"/>
      <c r="C33" s="165" t="s">
        <v>318</v>
      </c>
      <c r="D33" s="164"/>
      <c r="E33" s="166"/>
      <c r="F33" s="167" t="s">
        <v>318</v>
      </c>
      <c r="G33" s="168">
        <f t="shared" si="0"/>
        <v>0</v>
      </c>
    </row>
    <row r="34" spans="1:7" ht="15.75" thickBot="1" x14ac:dyDescent="0.25">
      <c r="A34" s="169" t="s">
        <v>318</v>
      </c>
      <c r="B34" s="135"/>
      <c r="C34" s="170" t="s">
        <v>318</v>
      </c>
      <c r="D34" s="135"/>
      <c r="E34" s="135"/>
      <c r="F34" s="136" t="s">
        <v>318</v>
      </c>
      <c r="G34" s="137">
        <f t="shared" si="0"/>
        <v>0</v>
      </c>
    </row>
    <row r="35" spans="1:7" ht="15.75" thickBot="1" x14ac:dyDescent="0.25">
      <c r="A35" s="103"/>
      <c r="B35" s="100"/>
      <c r="C35" s="100"/>
      <c r="D35" s="138"/>
      <c r="E35" s="138"/>
      <c r="F35" s="139"/>
      <c r="G35" s="140"/>
    </row>
    <row r="36" spans="1:7" ht="16.5" thickBot="1" x14ac:dyDescent="0.25">
      <c r="A36" s="103"/>
      <c r="B36" s="100"/>
      <c r="C36" s="100"/>
      <c r="D36" s="141" t="s">
        <v>424</v>
      </c>
      <c r="E36" s="141"/>
      <c r="F36" s="139"/>
      <c r="G36" s="142">
        <f>SUM(G25:G34)</f>
        <v>48300</v>
      </c>
    </row>
    <row r="37" spans="1:7" ht="15.75" thickBot="1" x14ac:dyDescent="0.25">
      <c r="A37" s="103"/>
      <c r="B37" s="100"/>
      <c r="C37" s="100"/>
      <c r="D37" s="138"/>
      <c r="E37" s="138"/>
      <c r="F37" s="139"/>
      <c r="G37" s="143"/>
    </row>
    <row r="38" spans="1:7" ht="16.5" thickBot="1" x14ac:dyDescent="0.25">
      <c r="A38" s="144" t="s">
        <v>403</v>
      </c>
      <c r="B38" s="95"/>
      <c r="C38" s="95"/>
      <c r="D38" s="145"/>
      <c r="E38" s="145"/>
      <c r="F38" s="146"/>
      <c r="G38" s="147"/>
    </row>
    <row r="39" spans="1:7" x14ac:dyDescent="0.2">
      <c r="A39" s="109"/>
      <c r="B39" s="110"/>
      <c r="C39" s="110" t="s">
        <v>406</v>
      </c>
      <c r="D39" s="110" t="s">
        <v>410</v>
      </c>
      <c r="E39" s="110" t="s">
        <v>411</v>
      </c>
      <c r="F39" s="110" t="s">
        <v>412</v>
      </c>
      <c r="G39" s="150" t="s">
        <v>413</v>
      </c>
    </row>
    <row r="40" spans="1:7" x14ac:dyDescent="0.2">
      <c r="A40" s="112"/>
      <c r="B40" s="113"/>
      <c r="C40" s="113"/>
      <c r="D40" s="151"/>
      <c r="E40" s="151"/>
      <c r="F40" s="113" t="s">
        <v>425</v>
      </c>
      <c r="G40" s="153" t="s">
        <v>2</v>
      </c>
    </row>
    <row r="41" spans="1:7" ht="15.75" thickBot="1" x14ac:dyDescent="0.25">
      <c r="A41" s="117"/>
      <c r="B41" s="118"/>
      <c r="C41" s="118"/>
      <c r="D41" s="154"/>
      <c r="E41" s="154"/>
      <c r="F41" s="115" t="s">
        <v>415</v>
      </c>
      <c r="G41" s="156" t="s">
        <v>416</v>
      </c>
    </row>
    <row r="42" spans="1:7" ht="30" x14ac:dyDescent="0.2">
      <c r="A42" s="171" t="s">
        <v>358</v>
      </c>
      <c r="B42" s="172" t="s">
        <v>361</v>
      </c>
      <c r="C42" s="123" t="s">
        <v>421</v>
      </c>
      <c r="D42" s="124">
        <v>0</v>
      </c>
      <c r="E42" s="124">
        <v>0</v>
      </c>
      <c r="F42" s="125">
        <v>45.11</v>
      </c>
      <c r="G42" s="173">
        <f t="shared" ref="G42:G51" si="1">IF(B42="",0,D42*E42*F42)</f>
        <v>0</v>
      </c>
    </row>
    <row r="43" spans="1:7" x14ac:dyDescent="0.2">
      <c r="A43" s="174" t="s">
        <v>318</v>
      </c>
      <c r="B43" s="175"/>
      <c r="C43" s="176" t="s">
        <v>318</v>
      </c>
      <c r="D43" s="177"/>
      <c r="E43" s="177"/>
      <c r="F43" s="178" t="s">
        <v>318</v>
      </c>
      <c r="G43" s="179">
        <f t="shared" si="1"/>
        <v>0</v>
      </c>
    </row>
    <row r="44" spans="1:7" x14ac:dyDescent="0.2">
      <c r="A44" s="174" t="s">
        <v>318</v>
      </c>
      <c r="B44" s="175"/>
      <c r="C44" s="176" t="s">
        <v>318</v>
      </c>
      <c r="D44" s="177"/>
      <c r="E44" s="177"/>
      <c r="F44" s="178" t="s">
        <v>318</v>
      </c>
      <c r="G44" s="179">
        <f t="shared" si="1"/>
        <v>0</v>
      </c>
    </row>
    <row r="45" spans="1:7" x14ac:dyDescent="0.2">
      <c r="A45" s="174" t="s">
        <v>318</v>
      </c>
      <c r="B45" s="175"/>
      <c r="C45" s="176" t="s">
        <v>318</v>
      </c>
      <c r="D45" s="177"/>
      <c r="E45" s="177"/>
      <c r="F45" s="178" t="s">
        <v>318</v>
      </c>
      <c r="G45" s="179">
        <f t="shared" si="1"/>
        <v>0</v>
      </c>
    </row>
    <row r="46" spans="1:7" x14ac:dyDescent="0.2">
      <c r="A46" s="174" t="s">
        <v>318</v>
      </c>
      <c r="B46" s="175"/>
      <c r="C46" s="176" t="s">
        <v>318</v>
      </c>
      <c r="D46" s="177"/>
      <c r="E46" s="177"/>
      <c r="F46" s="178" t="s">
        <v>318</v>
      </c>
      <c r="G46" s="179">
        <f t="shared" si="1"/>
        <v>0</v>
      </c>
    </row>
    <row r="47" spans="1:7" x14ac:dyDescent="0.2">
      <c r="A47" s="174" t="s">
        <v>318</v>
      </c>
      <c r="B47" s="175"/>
      <c r="C47" s="176" t="s">
        <v>318</v>
      </c>
      <c r="D47" s="177"/>
      <c r="E47" s="177"/>
      <c r="F47" s="178" t="s">
        <v>318</v>
      </c>
      <c r="G47" s="179">
        <f t="shared" si="1"/>
        <v>0</v>
      </c>
    </row>
    <row r="48" spans="1:7" x14ac:dyDescent="0.2">
      <c r="A48" s="174" t="s">
        <v>318</v>
      </c>
      <c r="B48" s="175"/>
      <c r="C48" s="176" t="s">
        <v>318</v>
      </c>
      <c r="D48" s="177"/>
      <c r="E48" s="177"/>
      <c r="F48" s="178" t="s">
        <v>318</v>
      </c>
      <c r="G48" s="179">
        <f t="shared" si="1"/>
        <v>0</v>
      </c>
    </row>
    <row r="49" spans="1:7" x14ac:dyDescent="0.2">
      <c r="A49" s="174" t="s">
        <v>318</v>
      </c>
      <c r="B49" s="175"/>
      <c r="C49" s="176" t="s">
        <v>318</v>
      </c>
      <c r="D49" s="177"/>
      <c r="E49" s="177"/>
      <c r="F49" s="178" t="s">
        <v>318</v>
      </c>
      <c r="G49" s="179">
        <f t="shared" si="1"/>
        <v>0</v>
      </c>
    </row>
    <row r="50" spans="1:7" x14ac:dyDescent="0.2">
      <c r="A50" s="160" t="s">
        <v>318</v>
      </c>
      <c r="B50" s="175"/>
      <c r="C50" s="129" t="s">
        <v>318</v>
      </c>
      <c r="D50" s="130"/>
      <c r="E50" s="130"/>
      <c r="F50" s="131" t="s">
        <v>318</v>
      </c>
      <c r="G50" s="180">
        <f t="shared" si="1"/>
        <v>0</v>
      </c>
    </row>
    <row r="51" spans="1:7" ht="15.75" thickBot="1" x14ac:dyDescent="0.25">
      <c r="A51" s="169" t="s">
        <v>318</v>
      </c>
      <c r="B51" s="181"/>
      <c r="C51" s="170" t="s">
        <v>318</v>
      </c>
      <c r="D51" s="135"/>
      <c r="E51" s="135"/>
      <c r="F51" s="136" t="s">
        <v>318</v>
      </c>
      <c r="G51" s="182">
        <f t="shared" si="1"/>
        <v>0</v>
      </c>
    </row>
    <row r="52" spans="1:7" ht="15.75" thickBot="1" x14ac:dyDescent="0.25">
      <c r="A52" s="103"/>
      <c r="B52" s="100"/>
      <c r="C52" s="100"/>
      <c r="D52" s="100"/>
      <c r="E52" s="100"/>
      <c r="F52" s="100"/>
      <c r="G52" s="183"/>
    </row>
    <row r="53" spans="1:7" ht="16.5" thickBot="1" x14ac:dyDescent="0.25">
      <c r="A53" s="103"/>
      <c r="B53" s="100"/>
      <c r="C53" s="100"/>
      <c r="D53" s="141" t="s">
        <v>426</v>
      </c>
      <c r="E53" s="141"/>
      <c r="F53" s="100"/>
      <c r="G53" s="184">
        <f>SUM(G42:G51)</f>
        <v>0</v>
      </c>
    </row>
    <row r="54" spans="1:7" x14ac:dyDescent="0.2">
      <c r="A54" s="185"/>
      <c r="B54" s="186"/>
      <c r="C54" s="186"/>
      <c r="D54" s="186"/>
      <c r="E54" s="186"/>
      <c r="F54" s="186"/>
      <c r="G54" s="187"/>
    </row>
    <row r="55" spans="1:7" ht="6" customHeight="1" x14ac:dyDescent="0.2">
      <c r="A55" s="188"/>
      <c r="B55" s="189"/>
      <c r="C55" s="189"/>
      <c r="D55" s="189"/>
      <c r="E55" s="189"/>
      <c r="F55" s="189"/>
      <c r="G55" s="190"/>
    </row>
    <row r="56" spans="1:7" x14ac:dyDescent="0.2">
      <c r="A56" s="191">
        <v>1</v>
      </c>
      <c r="B56" s="100" t="s">
        <v>378</v>
      </c>
      <c r="C56" s="192" t="s">
        <v>379</v>
      </c>
      <c r="D56" s="100"/>
      <c r="E56" s="100"/>
      <c r="F56" s="193"/>
      <c r="G56" s="194">
        <f>+G19</f>
        <v>0</v>
      </c>
    </row>
    <row r="57" spans="1:7" x14ac:dyDescent="0.2">
      <c r="A57" s="191">
        <v>2</v>
      </c>
      <c r="B57" s="100" t="s">
        <v>294</v>
      </c>
      <c r="C57" s="192" t="s">
        <v>380</v>
      </c>
      <c r="D57" s="195">
        <f>'COEF PASE'!E8</f>
        <v>0.99</v>
      </c>
      <c r="E57" s="195"/>
      <c r="F57" s="193"/>
      <c r="G57" s="183">
        <f>+D57*G56</f>
        <v>0</v>
      </c>
    </row>
    <row r="58" spans="1:7" ht="6" customHeight="1" thickBot="1" x14ac:dyDescent="0.25">
      <c r="A58" s="103"/>
      <c r="B58" s="100"/>
      <c r="C58" s="192"/>
      <c r="D58" s="192"/>
      <c r="E58" s="192"/>
      <c r="F58" s="196"/>
      <c r="G58" s="197"/>
    </row>
    <row r="59" spans="1:7" ht="16.5" thickTop="1" x14ac:dyDescent="0.2">
      <c r="A59" s="191">
        <v>3</v>
      </c>
      <c r="B59" s="100" t="s">
        <v>381</v>
      </c>
      <c r="C59" s="192"/>
      <c r="D59" s="192"/>
      <c r="E59" s="192"/>
      <c r="F59" s="138"/>
      <c r="G59" s="198">
        <f>SUM(G56:G58)</f>
        <v>0</v>
      </c>
    </row>
    <row r="60" spans="1:7" ht="6" customHeight="1" x14ac:dyDescent="0.2">
      <c r="A60" s="103"/>
      <c r="B60" s="100"/>
      <c r="C60" s="192"/>
      <c r="D60" s="192"/>
      <c r="E60" s="192"/>
      <c r="F60" s="138"/>
      <c r="G60" s="183"/>
    </row>
    <row r="61" spans="1:7" x14ac:dyDescent="0.2">
      <c r="A61" s="191">
        <v>4</v>
      </c>
      <c r="B61" s="100" t="s">
        <v>382</v>
      </c>
      <c r="C61" s="192" t="s">
        <v>383</v>
      </c>
      <c r="D61" s="192"/>
      <c r="E61" s="192"/>
      <c r="F61" s="138"/>
      <c r="G61" s="183">
        <f>+G36</f>
        <v>48300</v>
      </c>
    </row>
    <row r="62" spans="1:7" ht="15.75" thickBot="1" x14ac:dyDescent="0.25">
      <c r="A62" s="191">
        <v>5</v>
      </c>
      <c r="B62" s="100" t="s">
        <v>331</v>
      </c>
      <c r="C62" s="192" t="s">
        <v>384</v>
      </c>
      <c r="D62" s="192"/>
      <c r="E62" s="192"/>
      <c r="F62" s="196"/>
      <c r="G62" s="199">
        <f>+G53</f>
        <v>0</v>
      </c>
    </row>
    <row r="63" spans="1:7" ht="6" customHeight="1" thickTop="1" thickBot="1" x14ac:dyDescent="0.25">
      <c r="A63" s="103"/>
      <c r="B63" s="100"/>
      <c r="C63" s="192"/>
      <c r="D63" s="192"/>
      <c r="E63" s="192"/>
      <c r="F63" s="200"/>
      <c r="G63" s="183"/>
    </row>
    <row r="64" spans="1:7" ht="16.5" thickBot="1" x14ac:dyDescent="0.25">
      <c r="A64" s="201">
        <v>6</v>
      </c>
      <c r="B64" s="202" t="s">
        <v>385</v>
      </c>
      <c r="C64" s="203" t="s">
        <v>386</v>
      </c>
      <c r="D64" s="203"/>
      <c r="E64" s="203"/>
      <c r="F64" s="100"/>
      <c r="G64" s="204">
        <f>+G59+G61+G62</f>
        <v>48300</v>
      </c>
    </row>
    <row r="65" spans="1:7" ht="6" customHeight="1" x14ac:dyDescent="0.2">
      <c r="A65" s="103"/>
      <c r="B65" s="100"/>
      <c r="C65" s="192"/>
      <c r="D65" s="192"/>
      <c r="E65" s="192"/>
      <c r="F65" s="100"/>
      <c r="G65" s="183"/>
    </row>
    <row r="66" spans="1:7" ht="30.75" thickBot="1" x14ac:dyDescent="0.25">
      <c r="A66" s="191">
        <v>7</v>
      </c>
      <c r="B66" s="205" t="s">
        <v>387</v>
      </c>
      <c r="C66" s="192" t="s">
        <v>388</v>
      </c>
      <c r="D66" s="195">
        <f>'COEF PASE'!E16</f>
        <v>6.4740000000000006E-2</v>
      </c>
      <c r="E66" s="195"/>
      <c r="F66" s="100"/>
      <c r="G66" s="183">
        <f>+D66*G64</f>
        <v>3126.9420000000005</v>
      </c>
    </row>
    <row r="67" spans="1:7" ht="16.5" thickBot="1" x14ac:dyDescent="0.25">
      <c r="A67" s="201">
        <v>8</v>
      </c>
      <c r="B67" s="202" t="s">
        <v>290</v>
      </c>
      <c r="C67" s="203" t="s">
        <v>389</v>
      </c>
      <c r="D67" s="203"/>
      <c r="E67" s="203"/>
      <c r="F67" s="100"/>
      <c r="G67" s="204">
        <f>+G64+G66</f>
        <v>51426.942000000003</v>
      </c>
    </row>
    <row r="68" spans="1:7" ht="6" customHeight="1" x14ac:dyDescent="0.2">
      <c r="A68" s="191"/>
      <c r="B68" s="100"/>
      <c r="C68" s="192"/>
      <c r="D68" s="192"/>
      <c r="E68" s="192"/>
      <c r="F68" s="100"/>
      <c r="G68" s="183"/>
    </row>
    <row r="69" spans="1:7" ht="16.5" thickBot="1" x14ac:dyDescent="0.25">
      <c r="A69" s="191">
        <v>9</v>
      </c>
      <c r="B69" s="100" t="s">
        <v>390</v>
      </c>
      <c r="C69" s="192" t="s">
        <v>391</v>
      </c>
      <c r="D69" s="195">
        <f>'COEF PASE'!E19</f>
        <v>0.01</v>
      </c>
      <c r="E69" s="195"/>
      <c r="F69" s="100"/>
      <c r="G69" s="206">
        <f>+D69*G67</f>
        <v>514.26942000000008</v>
      </c>
    </row>
    <row r="70" spans="1:7" ht="16.5" thickBot="1" x14ac:dyDescent="0.25">
      <c r="A70" s="201">
        <v>10</v>
      </c>
      <c r="B70" s="202" t="s">
        <v>290</v>
      </c>
      <c r="C70" s="203" t="s">
        <v>392</v>
      </c>
      <c r="D70" s="203"/>
      <c r="E70" s="203"/>
      <c r="F70" s="100"/>
      <c r="G70" s="204">
        <f>+G67+G69</f>
        <v>51941.21142</v>
      </c>
    </row>
    <row r="71" spans="1:7" ht="6" customHeight="1" x14ac:dyDescent="0.2">
      <c r="A71" s="191"/>
      <c r="B71" s="100"/>
      <c r="C71" s="192"/>
      <c r="D71" s="192"/>
      <c r="E71" s="192"/>
      <c r="F71" s="100"/>
      <c r="G71" s="183"/>
    </row>
    <row r="72" spans="1:7" x14ac:dyDescent="0.2">
      <c r="A72" s="191">
        <v>11</v>
      </c>
      <c r="B72" s="100" t="s">
        <v>393</v>
      </c>
      <c r="C72" s="192" t="s">
        <v>394</v>
      </c>
      <c r="D72" s="195">
        <f>'COEF PASE'!E22</f>
        <v>0.03</v>
      </c>
      <c r="E72" s="195"/>
      <c r="F72" s="100"/>
      <c r="G72" s="183">
        <f>+D72*G70</f>
        <v>1558.2363425999999</v>
      </c>
    </row>
    <row r="73" spans="1:7" ht="6" customHeight="1" thickBot="1" x14ac:dyDescent="0.25">
      <c r="A73" s="191"/>
      <c r="B73" s="100"/>
      <c r="C73" s="100"/>
      <c r="D73" s="100"/>
      <c r="E73" s="100"/>
      <c r="F73" s="100"/>
      <c r="G73" s="183"/>
    </row>
    <row r="74" spans="1:7" ht="16.5" thickBot="1" x14ac:dyDescent="0.25">
      <c r="A74" s="201">
        <v>12</v>
      </c>
      <c r="B74" s="202" t="s">
        <v>395</v>
      </c>
      <c r="C74" s="203" t="s">
        <v>396</v>
      </c>
      <c r="D74" s="203"/>
      <c r="E74" s="203"/>
      <c r="F74" s="100"/>
      <c r="G74" s="204">
        <f>+G70+G72</f>
        <v>53499.447762600001</v>
      </c>
    </row>
    <row r="75" spans="1:7" ht="6" customHeight="1" thickBot="1" x14ac:dyDescent="0.25">
      <c r="A75" s="103"/>
      <c r="B75" s="100"/>
      <c r="C75" s="192"/>
      <c r="D75" s="195"/>
      <c r="E75" s="192"/>
      <c r="F75" s="100"/>
      <c r="G75" s="183"/>
    </row>
    <row r="76" spans="1:7" ht="16.5" thickBot="1" x14ac:dyDescent="0.25">
      <c r="A76" s="201">
        <v>13</v>
      </c>
      <c r="B76" s="195" t="str">
        <f>'COEF PASE'!C26</f>
        <v>IVA (21%) + IIBB Y OTROS (5%)                   (+)</v>
      </c>
      <c r="C76" s="195" t="str">
        <f>'COEF PASE'!D26</f>
        <v>Z % x ( 12 ) =</v>
      </c>
      <c r="D76" s="195">
        <f>'COEF PASE'!E26</f>
        <v>0.26</v>
      </c>
      <c r="E76" s="203"/>
      <c r="F76" s="100"/>
      <c r="G76" s="204">
        <f>+D76*G74</f>
        <v>13909.856418276</v>
      </c>
    </row>
    <row r="77" spans="1:7" ht="6" customHeight="1" thickBot="1" x14ac:dyDescent="0.25">
      <c r="A77" s="191"/>
      <c r="B77" s="100"/>
      <c r="C77" s="100"/>
      <c r="D77" s="195"/>
      <c r="E77" s="195"/>
      <c r="F77" s="207"/>
      <c r="G77" s="199"/>
    </row>
    <row r="78" spans="1:7" ht="6.75" customHeight="1" thickTop="1" thickBot="1" x14ac:dyDescent="0.25">
      <c r="A78" s="191"/>
      <c r="B78" s="100"/>
      <c r="C78" s="100"/>
      <c r="D78" s="192"/>
      <c r="E78" s="192"/>
      <c r="F78" s="100"/>
      <c r="G78" s="183"/>
    </row>
    <row r="79" spans="1:7" ht="16.5" thickBot="1" x14ac:dyDescent="0.25">
      <c r="A79" s="208">
        <v>14</v>
      </c>
      <c r="B79" s="209" t="s">
        <v>398</v>
      </c>
      <c r="C79" s="210"/>
      <c r="D79" s="211" t="s">
        <v>399</v>
      </c>
      <c r="E79" s="211"/>
      <c r="F79" s="210"/>
      <c r="G79" s="212">
        <f>+ROUND(G74+G76,2)</f>
        <v>67409.3</v>
      </c>
    </row>
    <row r="80" spans="1:7" ht="16.5" thickBot="1" x14ac:dyDescent="0.25">
      <c r="A80" s="213" t="s">
        <v>400</v>
      </c>
      <c r="B80" s="214" t="s">
        <v>401</v>
      </c>
      <c r="C80" s="106"/>
      <c r="D80" s="215"/>
      <c r="E80" s="215"/>
      <c r="F80" s="106"/>
      <c r="G80" s="216"/>
    </row>
  </sheetData>
  <dataValidations count="1">
    <dataValidation type="list" allowBlank="1" showInputMessage="1" showErrorMessage="1" sqref="B51">
      <formula1>#REF!</formula1>
    </dataValidation>
  </dataValidations>
  <printOptions horizontalCentered="1" verticalCentered="1"/>
  <pageMargins left="0.19685039370078741" right="0.19685039370078741" top="0.19685039370078741" bottom="0.19685039370078741" header="0.19685039370078741" footer="0.19685039370078741"/>
  <pageSetup paperSize="9" scale="6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Equipos!$C$14:$C$35</xm:f>
          </x14:formula1>
          <xm:sqref>B43:B50</xm:sqref>
        </x14:dataValidation>
        <x14:dataValidation type="list" allowBlank="1" showInputMessage="1" showErrorMessage="1">
          <x14:formula1>
            <xm:f>Equipos!$C$14:$C$34</xm:f>
          </x14:formula1>
          <xm:sqref>B42</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1">
    <tabColor rgb="FF00B050"/>
  </sheetPr>
  <dimension ref="B4:N13"/>
  <sheetViews>
    <sheetView view="pageBreakPreview" topLeftCell="A4" zoomScale="85" zoomScaleNormal="100" zoomScaleSheetLayoutView="85" workbookViewId="0">
      <selection activeCell="I17" sqref="I17"/>
    </sheetView>
  </sheetViews>
  <sheetFormatPr baseColWidth="10" defaultColWidth="11.42578125" defaultRowHeight="12.75" x14ac:dyDescent="0.25"/>
  <cols>
    <col min="1" max="1" width="11.42578125" style="1"/>
    <col min="2" max="2" width="15.5703125" style="1" customWidth="1"/>
    <col min="3" max="3" width="23.42578125" style="1" bestFit="1" customWidth="1"/>
    <col min="4" max="5" width="11.42578125" style="1"/>
    <col min="6" max="6" width="15.140625" style="1" customWidth="1"/>
    <col min="7" max="8" width="11.42578125" style="1"/>
    <col min="9" max="9" width="17.28515625" style="1" customWidth="1"/>
    <col min="10" max="13" width="11.42578125" style="1"/>
    <col min="14" max="14" width="17.7109375" style="1" customWidth="1"/>
    <col min="15" max="16384" width="11.42578125" style="1"/>
  </cols>
  <sheetData>
    <row r="4" spans="2:14" ht="13.5" thickBot="1" x14ac:dyDescent="0.3"/>
    <row r="5" spans="2:14" ht="16.5" thickBot="1" x14ac:dyDescent="0.3">
      <c r="B5" s="2"/>
      <c r="C5" s="3"/>
      <c r="D5" s="4"/>
      <c r="E5" s="3"/>
      <c r="F5" s="4"/>
      <c r="G5" s="4"/>
      <c r="H5" s="5" t="s">
        <v>284</v>
      </c>
      <c r="I5" s="4"/>
      <c r="J5" s="4"/>
      <c r="K5" s="4"/>
      <c r="L5" s="4"/>
      <c r="M5" s="4"/>
      <c r="N5" s="6"/>
    </row>
    <row r="6" spans="2:14" ht="13.5" thickBot="1" x14ac:dyDescent="0.3"/>
    <row r="7" spans="2:14" ht="75" x14ac:dyDescent="0.25">
      <c r="B7" s="7" t="s">
        <v>285</v>
      </c>
      <c r="C7" s="7" t="s">
        <v>286</v>
      </c>
      <c r="D7" s="7" t="s">
        <v>287</v>
      </c>
      <c r="E7" s="7" t="s">
        <v>288</v>
      </c>
      <c r="F7" s="7" t="s">
        <v>289</v>
      </c>
      <c r="G7" s="7" t="s">
        <v>290</v>
      </c>
      <c r="H7" s="7" t="s">
        <v>291</v>
      </c>
      <c r="I7" s="7" t="s">
        <v>292</v>
      </c>
      <c r="J7" s="7" t="s">
        <v>293</v>
      </c>
      <c r="K7" s="7" t="s">
        <v>294</v>
      </c>
      <c r="L7" s="7" t="s">
        <v>295</v>
      </c>
      <c r="M7" s="7" t="s">
        <v>296</v>
      </c>
      <c r="N7" s="7" t="s">
        <v>297</v>
      </c>
    </row>
    <row r="8" spans="2:14" ht="15.75" thickBot="1" x14ac:dyDescent="0.3">
      <c r="B8" s="8"/>
      <c r="C8" s="8"/>
      <c r="D8" s="9"/>
      <c r="E8" s="9">
        <v>0</v>
      </c>
      <c r="F8" s="9">
        <v>0.15</v>
      </c>
      <c r="G8" s="9"/>
      <c r="H8" s="9">
        <v>0.2</v>
      </c>
      <c r="I8" s="9">
        <v>0.1</v>
      </c>
      <c r="J8" s="9"/>
      <c r="K8" s="9">
        <v>1</v>
      </c>
      <c r="L8" s="9"/>
      <c r="M8" s="9"/>
      <c r="N8" s="9"/>
    </row>
    <row r="9" spans="2:14" ht="38.25" x14ac:dyDescent="0.25">
      <c r="B9" s="10" t="s">
        <v>298</v>
      </c>
      <c r="C9" s="11" t="s">
        <v>299</v>
      </c>
      <c r="D9" s="12">
        <v>115.21</v>
      </c>
      <c r="E9" s="12">
        <f>ROUND($E$8*D9,2)</f>
        <v>0</v>
      </c>
      <c r="F9" s="12">
        <f>ROUND(D9*$F$8,2)</f>
        <v>17.28</v>
      </c>
      <c r="G9" s="12">
        <f>SUM(D9:F9)</f>
        <v>132.49</v>
      </c>
      <c r="H9" s="12">
        <f>ROUND($H$8*G9,2)</f>
        <v>26.5</v>
      </c>
      <c r="I9" s="12">
        <f>ROUND($I$8*G9,2)</f>
        <v>13.25</v>
      </c>
      <c r="J9" s="12">
        <f>SUM(G9:I9)</f>
        <v>172.24</v>
      </c>
      <c r="K9" s="12">
        <f>ROUND($K$8*J9,2)</f>
        <v>172.24</v>
      </c>
      <c r="L9" s="13">
        <f>ROUND(K9*26*8,2)</f>
        <v>35825.919999999998</v>
      </c>
      <c r="M9" s="13">
        <f>ROUND(L9/26,2)</f>
        <v>1377.92</v>
      </c>
      <c r="N9" s="14">
        <f>K9</f>
        <v>172.24</v>
      </c>
    </row>
    <row r="10" spans="2:14" ht="38.25" x14ac:dyDescent="0.25">
      <c r="B10" s="15" t="s">
        <v>298</v>
      </c>
      <c r="C10" s="16" t="s">
        <v>300</v>
      </c>
      <c r="D10" s="17">
        <v>95.31</v>
      </c>
      <c r="E10" s="17">
        <f>ROUND($E$8*D10,2)</f>
        <v>0</v>
      </c>
      <c r="F10" s="17">
        <f>ROUND(D10*$F$8,2)</f>
        <v>14.3</v>
      </c>
      <c r="G10" s="17">
        <f>F10+D10</f>
        <v>109.61</v>
      </c>
      <c r="H10" s="17">
        <f>ROUND($H$8*G10,2)</f>
        <v>21.92</v>
      </c>
      <c r="I10" s="17">
        <f>ROUND($I$8*G10,2)</f>
        <v>10.96</v>
      </c>
      <c r="J10" s="17">
        <f>SUM(G10:I10)</f>
        <v>142.49</v>
      </c>
      <c r="K10" s="17">
        <f>ROUND($K$8*J10,2)</f>
        <v>142.49</v>
      </c>
      <c r="L10" s="18">
        <f>ROUND(K10*26*8,2)</f>
        <v>29637.919999999998</v>
      </c>
      <c r="M10" s="18">
        <f>ROUND(L10/26,2)</f>
        <v>1139.92</v>
      </c>
      <c r="N10" s="19">
        <f>K10</f>
        <v>142.49</v>
      </c>
    </row>
    <row r="11" spans="2:14" ht="38.25" x14ac:dyDescent="0.25">
      <c r="B11" s="15" t="s">
        <v>298</v>
      </c>
      <c r="C11" s="16" t="s">
        <v>301</v>
      </c>
      <c r="D11" s="17">
        <v>87.88</v>
      </c>
      <c r="E11" s="17">
        <f>ROUND($E$8*D11,2)</f>
        <v>0</v>
      </c>
      <c r="F11" s="17">
        <f>ROUND(D11*$F$8,2)</f>
        <v>13.18</v>
      </c>
      <c r="G11" s="17">
        <f>F11+D11</f>
        <v>101.06</v>
      </c>
      <c r="H11" s="17">
        <f>ROUND($H$8*G11,2)</f>
        <v>20.21</v>
      </c>
      <c r="I11" s="17">
        <f>ROUND($I$8*G11,2)</f>
        <v>10.11</v>
      </c>
      <c r="J11" s="17">
        <f>SUM(G11:I11)</f>
        <v>131.38</v>
      </c>
      <c r="K11" s="17">
        <f>ROUND($K$8*J11,2)</f>
        <v>131.38</v>
      </c>
      <c r="L11" s="18">
        <f>ROUND(K11*26*8,2)</f>
        <v>27327.040000000001</v>
      </c>
      <c r="M11" s="18">
        <f>ROUND(L11/26,2)</f>
        <v>1051.04</v>
      </c>
      <c r="N11" s="19">
        <f>K11</f>
        <v>131.38</v>
      </c>
    </row>
    <row r="12" spans="2:14" ht="38.25" x14ac:dyDescent="0.25">
      <c r="B12" s="20" t="s">
        <v>298</v>
      </c>
      <c r="C12" s="21" t="s">
        <v>302</v>
      </c>
      <c r="D12" s="22">
        <v>80.680000000000007</v>
      </c>
      <c r="E12" s="22">
        <f>ROUND($E$8*D12,2)</f>
        <v>0</v>
      </c>
      <c r="F12" s="22">
        <f>ROUND(D12*$F$8,2)</f>
        <v>12.1</v>
      </c>
      <c r="G12" s="22">
        <f>F12+D12</f>
        <v>92.78</v>
      </c>
      <c r="H12" s="22">
        <f>ROUND($H$8*G12,2)</f>
        <v>18.559999999999999</v>
      </c>
      <c r="I12" s="22">
        <f>ROUND($I$8*G12,2)</f>
        <v>9.2799999999999994</v>
      </c>
      <c r="J12" s="22">
        <f>SUM(G12:I12)</f>
        <v>120.62</v>
      </c>
      <c r="K12" s="22">
        <f>ROUND($K$8*J12,2)</f>
        <v>120.62</v>
      </c>
      <c r="L12" s="23">
        <f>ROUND(K12*26*8,2)</f>
        <v>25088.959999999999</v>
      </c>
      <c r="M12" s="23">
        <f>ROUND(L12/26,2)</f>
        <v>964.96</v>
      </c>
      <c r="N12" s="24">
        <f>K12</f>
        <v>120.62</v>
      </c>
    </row>
    <row r="13" spans="2:14" ht="39" thickBot="1" x14ac:dyDescent="0.3">
      <c r="B13" s="25" t="s">
        <v>298</v>
      </c>
      <c r="C13" s="26" t="s">
        <v>303</v>
      </c>
      <c r="D13" s="27">
        <v>14637.88</v>
      </c>
      <c r="E13" s="27">
        <f>ROUND($E$8*D13,2)</f>
        <v>0</v>
      </c>
      <c r="F13" s="27">
        <f>ROUND(D13*$F$8,2)</f>
        <v>2195.6799999999998</v>
      </c>
      <c r="G13" s="27">
        <f>F13+D13</f>
        <v>16833.559999999998</v>
      </c>
      <c r="H13" s="27">
        <f>ROUND($H$8*G13,2)</f>
        <v>3366.71</v>
      </c>
      <c r="I13" s="27">
        <f>ROUND($I$8*G13,2)</f>
        <v>1683.36</v>
      </c>
      <c r="J13" s="27">
        <f>SUM(G13:I13)</f>
        <v>21883.629999999997</v>
      </c>
      <c r="K13" s="27">
        <f>ROUND($K$8*J13,2)</f>
        <v>21883.63</v>
      </c>
      <c r="L13" s="28">
        <f>K13</f>
        <v>21883.63</v>
      </c>
      <c r="M13" s="28">
        <f>ROUND(L13/26,2)</f>
        <v>841.68</v>
      </c>
      <c r="N13" s="29">
        <f>K13/30/8</f>
        <v>91.181791666666669</v>
      </c>
    </row>
  </sheetData>
  <printOptions horizontalCentered="1"/>
  <pageMargins left="0.19685039370078741" right="0.19685039370078741" top="0.74803149606299213" bottom="0.74803149606299213" header="0.31496062992125984" footer="0.31496062992125984"/>
  <pageSetup paperSize="9" scale="7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B0F0"/>
    <pageSetUpPr fitToPage="1"/>
  </sheetPr>
  <dimension ref="B1:U30"/>
  <sheetViews>
    <sheetView view="pageBreakPreview" topLeftCell="A7" zoomScale="70" zoomScaleNormal="70" zoomScaleSheetLayoutView="70" workbookViewId="0">
      <selection activeCell="H177" sqref="H177"/>
    </sheetView>
  </sheetViews>
  <sheetFormatPr baseColWidth="10" defaultColWidth="11.42578125" defaultRowHeight="12.75" x14ac:dyDescent="0.2"/>
  <cols>
    <col min="1" max="1" width="11.42578125" style="41"/>
    <col min="2" max="3" width="37.28515625" style="41" bestFit="1" customWidth="1"/>
    <col min="4" max="9" width="11.42578125" style="41"/>
    <col min="10" max="10" width="18" style="41" customWidth="1"/>
    <col min="11" max="11" width="11.42578125" style="41"/>
    <col min="12" max="12" width="17.7109375" style="41" customWidth="1"/>
    <col min="13" max="13" width="13.42578125" style="41" customWidth="1"/>
    <col min="14" max="14" width="17.28515625" style="41" customWidth="1"/>
    <col min="15" max="15" width="11.42578125" style="41"/>
    <col min="16" max="16" width="15.140625" style="41" customWidth="1"/>
    <col min="17" max="17" width="15.28515625" style="41" customWidth="1"/>
    <col min="18" max="18" width="17.5703125" style="41" customWidth="1"/>
    <col min="19" max="16384" width="11.42578125" style="41"/>
  </cols>
  <sheetData>
    <row r="1" spans="2:21" ht="13.5" thickBot="1" x14ac:dyDescent="0.25"/>
    <row r="2" spans="2:21" ht="19.5" thickBot="1" x14ac:dyDescent="0.3">
      <c r="B2" s="42"/>
      <c r="C2" s="42"/>
      <c r="D2" s="42"/>
      <c r="E2" s="42"/>
      <c r="F2" s="42"/>
      <c r="G2" s="42"/>
      <c r="H2" s="42"/>
      <c r="I2" s="42"/>
      <c r="J2" s="33" t="s">
        <v>331</v>
      </c>
      <c r="K2" s="33"/>
      <c r="L2" s="42"/>
      <c r="M2" s="42"/>
      <c r="N2" s="42"/>
      <c r="O2" s="42"/>
      <c r="P2" s="42"/>
      <c r="Q2" s="42"/>
      <c r="R2" s="42"/>
      <c r="S2" s="43"/>
    </row>
    <row r="3" spans="2:21" ht="18" x14ac:dyDescent="0.25">
      <c r="B3" s="44"/>
      <c r="C3" s="44"/>
      <c r="D3" s="44"/>
      <c r="E3" s="44"/>
      <c r="F3" s="44"/>
      <c r="G3" s="44"/>
      <c r="H3" s="44"/>
      <c r="I3" s="44"/>
      <c r="J3" s="44"/>
      <c r="K3" s="44"/>
      <c r="L3" s="44"/>
      <c r="M3" s="44"/>
      <c r="N3" s="44"/>
      <c r="O3" s="44"/>
      <c r="P3" s="44"/>
      <c r="Q3" s="44"/>
      <c r="R3" s="44"/>
    </row>
    <row r="4" spans="2:21" ht="15" x14ac:dyDescent="0.25">
      <c r="H4" s="45" t="s">
        <v>332</v>
      </c>
      <c r="I4" s="46" t="s">
        <v>333</v>
      </c>
    </row>
    <row r="5" spans="2:21" ht="15" x14ac:dyDescent="0.25">
      <c r="B5" s="47"/>
      <c r="C5" s="47"/>
      <c r="G5" s="48" t="s">
        <v>334</v>
      </c>
      <c r="H5" s="302"/>
      <c r="I5" s="49">
        <v>40</v>
      </c>
    </row>
    <row r="6" spans="2:21" ht="15" x14ac:dyDescent="0.25">
      <c r="F6" s="304" t="s">
        <v>335</v>
      </c>
      <c r="G6" s="48" t="s">
        <v>336</v>
      </c>
      <c r="H6" s="303"/>
      <c r="I6" s="49">
        <v>42</v>
      </c>
    </row>
    <row r="7" spans="2:21" ht="15" x14ac:dyDescent="0.25">
      <c r="F7" s="305"/>
      <c r="G7" s="48" t="s">
        <v>337</v>
      </c>
      <c r="H7" s="303"/>
      <c r="I7" s="49">
        <v>46</v>
      </c>
    </row>
    <row r="9" spans="2:21" ht="15.75" thickBot="1" x14ac:dyDescent="0.25">
      <c r="B9" s="50"/>
      <c r="C9" s="50"/>
      <c r="D9" s="50"/>
      <c r="E9" s="50"/>
      <c r="F9" s="50"/>
      <c r="G9" s="50"/>
      <c r="H9" s="50"/>
      <c r="I9" s="50"/>
      <c r="J9" s="50"/>
      <c r="K9" s="50"/>
      <c r="L9" s="50"/>
      <c r="M9" s="50"/>
      <c r="N9" s="50"/>
      <c r="O9" s="50"/>
      <c r="P9" s="50"/>
      <c r="Q9" s="50"/>
      <c r="R9" s="50"/>
      <c r="S9" s="50"/>
    </row>
    <row r="10" spans="2:21" ht="47.25" x14ac:dyDescent="0.2">
      <c r="B10" s="51"/>
      <c r="C10" s="51" t="s">
        <v>338</v>
      </c>
      <c r="D10" s="51" t="s">
        <v>339</v>
      </c>
      <c r="E10" s="51" t="s">
        <v>340</v>
      </c>
      <c r="F10" s="51" t="s">
        <v>341</v>
      </c>
      <c r="G10" s="51" t="s">
        <v>342</v>
      </c>
      <c r="H10" s="51" t="s">
        <v>343</v>
      </c>
      <c r="I10" s="51" t="s">
        <v>344</v>
      </c>
      <c r="J10" s="51" t="s">
        <v>345</v>
      </c>
      <c r="K10" s="51" t="s">
        <v>346</v>
      </c>
      <c r="L10" s="51" t="s">
        <v>347</v>
      </c>
      <c r="M10" s="51" t="s">
        <v>348</v>
      </c>
      <c r="N10" s="51" t="s">
        <v>349</v>
      </c>
      <c r="O10" s="51" t="s">
        <v>350</v>
      </c>
      <c r="P10" s="51" t="s">
        <v>351</v>
      </c>
      <c r="Q10" s="51" t="s">
        <v>352</v>
      </c>
      <c r="R10" s="51" t="s">
        <v>353</v>
      </c>
      <c r="S10" s="51" t="s">
        <v>354</v>
      </c>
    </row>
    <row r="11" spans="2:21" ht="15.75" x14ac:dyDescent="0.2">
      <c r="B11" s="52"/>
      <c r="C11" s="52"/>
      <c r="D11" s="52"/>
      <c r="E11" s="52"/>
      <c r="F11" s="52"/>
      <c r="G11" s="52">
        <v>0.2</v>
      </c>
      <c r="H11" s="52"/>
      <c r="I11" s="52"/>
      <c r="J11" s="52"/>
      <c r="K11" s="52">
        <v>0.1</v>
      </c>
      <c r="L11" s="52"/>
      <c r="M11" s="52">
        <v>0.5</v>
      </c>
      <c r="N11" s="52"/>
      <c r="O11" s="52"/>
      <c r="P11" s="52"/>
      <c r="Q11" s="52">
        <v>0.2</v>
      </c>
      <c r="R11" s="52"/>
      <c r="S11" s="52"/>
    </row>
    <row r="12" spans="2:21" ht="16.5" thickBot="1" x14ac:dyDescent="0.25">
      <c r="B12" s="53"/>
      <c r="C12" s="53"/>
      <c r="D12" s="53"/>
      <c r="E12" s="53" t="s">
        <v>355</v>
      </c>
      <c r="F12" s="53"/>
      <c r="G12" s="53"/>
      <c r="H12" s="53" t="s">
        <v>356</v>
      </c>
      <c r="I12" s="53" t="s">
        <v>356</v>
      </c>
      <c r="J12" s="53" t="s">
        <v>357</v>
      </c>
      <c r="K12" s="53" t="s">
        <v>357</v>
      </c>
      <c r="L12" s="53" t="s">
        <v>357</v>
      </c>
      <c r="M12" s="53" t="s">
        <v>357</v>
      </c>
      <c r="N12" s="53"/>
      <c r="O12" s="53"/>
      <c r="P12" s="53"/>
      <c r="Q12" s="53">
        <v>0.25</v>
      </c>
      <c r="R12" s="53"/>
      <c r="S12" s="53"/>
    </row>
    <row r="13" spans="2:21" ht="15.75" x14ac:dyDescent="0.2">
      <c r="B13" s="54"/>
      <c r="C13" s="54">
        <v>1</v>
      </c>
      <c r="D13" s="54">
        <v>2</v>
      </c>
      <c r="E13" s="54">
        <v>3</v>
      </c>
      <c r="F13" s="54">
        <v>4</v>
      </c>
      <c r="G13" s="54">
        <v>5</v>
      </c>
      <c r="H13" s="54">
        <v>6</v>
      </c>
      <c r="I13" s="54">
        <v>7</v>
      </c>
      <c r="J13" s="54">
        <v>8</v>
      </c>
      <c r="K13" s="54">
        <v>9</v>
      </c>
      <c r="L13" s="54">
        <v>10</v>
      </c>
      <c r="M13" s="54">
        <v>11</v>
      </c>
      <c r="N13" s="54">
        <v>12</v>
      </c>
      <c r="O13" s="54">
        <v>13</v>
      </c>
      <c r="P13" s="54">
        <v>14</v>
      </c>
      <c r="Q13" s="54">
        <v>15</v>
      </c>
      <c r="R13" s="54">
        <v>16</v>
      </c>
      <c r="S13" s="54">
        <v>17</v>
      </c>
    </row>
    <row r="14" spans="2:21" ht="15" x14ac:dyDescent="0.2">
      <c r="B14" s="55" t="s">
        <v>358</v>
      </c>
      <c r="C14" s="55" t="s">
        <v>359</v>
      </c>
      <c r="D14" s="55"/>
      <c r="E14" s="56">
        <v>175</v>
      </c>
      <c r="F14" s="55">
        <f>U14*$I$5</f>
        <v>4295125.2760736197</v>
      </c>
      <c r="G14" s="55">
        <f t="shared" ref="G14:G30" si="0">F14*$G$11</f>
        <v>859025.05521472404</v>
      </c>
      <c r="H14" s="55">
        <v>10000</v>
      </c>
      <c r="I14" s="55">
        <v>2000</v>
      </c>
      <c r="J14" s="55">
        <f t="shared" ref="J14:J29" si="1">ROUND((F14-G14)/H14,2)</f>
        <v>343.61</v>
      </c>
      <c r="K14" s="55">
        <f t="shared" ref="K14:K30" si="2">ROUND(F14*0.5*$K$11/I14,2)</f>
        <v>107.38</v>
      </c>
      <c r="L14" s="55">
        <f t="shared" ref="L14:L29" si="3">J14+K14</f>
        <v>450.99</v>
      </c>
      <c r="M14" s="55">
        <f t="shared" ref="M14:M30" si="4">ROUND(L14*$M$11,2)</f>
        <v>225.5</v>
      </c>
      <c r="N14" s="55" t="s">
        <v>360</v>
      </c>
      <c r="O14" s="55">
        <v>0.15</v>
      </c>
      <c r="P14" s="55">
        <f t="shared" ref="P14:P30" si="5">IF(N14="Gas Oil",E14*O14*$I$6,IF(N14="Nafta",E14*O14*$I$7,0))</f>
        <v>1102.5</v>
      </c>
      <c r="Q14" s="55">
        <f t="shared" ref="Q14:Q22" si="6">$Q$11*P14</f>
        <v>220.5</v>
      </c>
      <c r="R14" s="55">
        <f t="shared" ref="R14:R29" si="7">Q14+P14</f>
        <v>1323</v>
      </c>
      <c r="S14" s="57">
        <f t="shared" ref="S14:S29" si="8">L14+M14+R14</f>
        <v>1999.49</v>
      </c>
      <c r="U14" s="41">
        <v>107378.13190184049</v>
      </c>
    </row>
    <row r="15" spans="2:21" ht="15" x14ac:dyDescent="0.2">
      <c r="B15" s="55" t="s">
        <v>358</v>
      </c>
      <c r="C15" s="55" t="s">
        <v>361</v>
      </c>
      <c r="D15" s="55"/>
      <c r="E15" s="56">
        <v>0</v>
      </c>
      <c r="F15" s="55">
        <f t="shared" ref="F15:F30" si="9">U15*$I$5</f>
        <v>286341.69325153372</v>
      </c>
      <c r="G15" s="55">
        <f t="shared" si="0"/>
        <v>57268.338650306745</v>
      </c>
      <c r="H15" s="55">
        <v>10000</v>
      </c>
      <c r="I15" s="55">
        <v>2000</v>
      </c>
      <c r="J15" s="55">
        <f t="shared" si="1"/>
        <v>22.91</v>
      </c>
      <c r="K15" s="55">
        <f t="shared" si="2"/>
        <v>7.16</v>
      </c>
      <c r="L15" s="55">
        <f t="shared" si="3"/>
        <v>30.07</v>
      </c>
      <c r="M15" s="55">
        <f t="shared" si="4"/>
        <v>15.04</v>
      </c>
      <c r="N15" s="55"/>
      <c r="O15" s="55">
        <v>0</v>
      </c>
      <c r="P15" s="55">
        <f t="shared" si="5"/>
        <v>0</v>
      </c>
      <c r="Q15" s="55">
        <f t="shared" si="6"/>
        <v>0</v>
      </c>
      <c r="R15" s="55">
        <f t="shared" si="7"/>
        <v>0</v>
      </c>
      <c r="S15" s="57">
        <f t="shared" si="8"/>
        <v>45.11</v>
      </c>
      <c r="U15" s="41">
        <v>7158.5423312883431</v>
      </c>
    </row>
    <row r="16" spans="2:21" ht="15" x14ac:dyDescent="0.2">
      <c r="B16" s="55" t="s">
        <v>358</v>
      </c>
      <c r="C16" s="55" t="s">
        <v>362</v>
      </c>
      <c r="D16" s="55"/>
      <c r="E16" s="56">
        <v>110</v>
      </c>
      <c r="F16" s="55">
        <f t="shared" si="9"/>
        <v>2305050.5521472394</v>
      </c>
      <c r="G16" s="55">
        <f t="shared" si="0"/>
        <v>461010.1104294479</v>
      </c>
      <c r="H16" s="55">
        <v>10000</v>
      </c>
      <c r="I16" s="55">
        <v>2000</v>
      </c>
      <c r="J16" s="55">
        <f t="shared" si="1"/>
        <v>184.4</v>
      </c>
      <c r="K16" s="55">
        <f t="shared" si="2"/>
        <v>57.63</v>
      </c>
      <c r="L16" s="55">
        <f t="shared" si="3"/>
        <v>242.03</v>
      </c>
      <c r="M16" s="55">
        <f t="shared" si="4"/>
        <v>121.02</v>
      </c>
      <c r="N16" s="55" t="s">
        <v>360</v>
      </c>
      <c r="O16" s="55">
        <v>0.15</v>
      </c>
      <c r="P16" s="55">
        <f t="shared" si="5"/>
        <v>693</v>
      </c>
      <c r="Q16" s="55">
        <f t="shared" si="6"/>
        <v>138.6</v>
      </c>
      <c r="R16" s="55">
        <f t="shared" si="7"/>
        <v>831.6</v>
      </c>
      <c r="S16" s="57">
        <f t="shared" si="8"/>
        <v>1194.6500000000001</v>
      </c>
      <c r="U16" s="41">
        <v>57626.26380368098</v>
      </c>
    </row>
    <row r="17" spans="2:21" ht="15" x14ac:dyDescent="0.2">
      <c r="B17" s="55" t="s">
        <v>358</v>
      </c>
      <c r="C17" s="55" t="s">
        <v>363</v>
      </c>
      <c r="D17" s="55"/>
      <c r="E17" s="56">
        <v>150</v>
      </c>
      <c r="F17" s="55">
        <f t="shared" si="9"/>
        <v>625766.87116564414</v>
      </c>
      <c r="G17" s="55">
        <f t="shared" si="0"/>
        <v>125153.37423312884</v>
      </c>
      <c r="H17" s="55">
        <v>10000</v>
      </c>
      <c r="I17" s="55">
        <v>2000</v>
      </c>
      <c r="J17" s="55">
        <f t="shared" si="1"/>
        <v>50.06</v>
      </c>
      <c r="K17" s="55">
        <f t="shared" si="2"/>
        <v>15.64</v>
      </c>
      <c r="L17" s="55">
        <f t="shared" si="3"/>
        <v>65.7</v>
      </c>
      <c r="M17" s="55">
        <f t="shared" si="4"/>
        <v>32.85</v>
      </c>
      <c r="N17" s="55" t="s">
        <v>360</v>
      </c>
      <c r="O17" s="55">
        <v>0.12</v>
      </c>
      <c r="P17" s="55">
        <f t="shared" si="5"/>
        <v>756</v>
      </c>
      <c r="Q17" s="55">
        <f t="shared" si="6"/>
        <v>151.20000000000002</v>
      </c>
      <c r="R17" s="55">
        <f t="shared" si="7"/>
        <v>907.2</v>
      </c>
      <c r="S17" s="57">
        <f t="shared" si="8"/>
        <v>1005.75</v>
      </c>
      <c r="U17" s="41">
        <v>15644.171779141103</v>
      </c>
    </row>
    <row r="18" spans="2:21" ht="15" x14ac:dyDescent="0.2">
      <c r="B18" s="55" t="s">
        <v>358</v>
      </c>
      <c r="C18" s="55" t="s">
        <v>364</v>
      </c>
      <c r="D18" s="55"/>
      <c r="E18" s="56">
        <v>115</v>
      </c>
      <c r="F18" s="55">
        <f t="shared" si="9"/>
        <v>5451945.6687116548</v>
      </c>
      <c r="G18" s="55">
        <f t="shared" si="0"/>
        <v>1090389.1337423311</v>
      </c>
      <c r="H18" s="55">
        <v>10000</v>
      </c>
      <c r="I18" s="55">
        <v>2000</v>
      </c>
      <c r="J18" s="55">
        <f t="shared" si="1"/>
        <v>436.16</v>
      </c>
      <c r="K18" s="55">
        <f t="shared" si="2"/>
        <v>136.30000000000001</v>
      </c>
      <c r="L18" s="55">
        <f t="shared" si="3"/>
        <v>572.46</v>
      </c>
      <c r="M18" s="55">
        <f t="shared" si="4"/>
        <v>286.23</v>
      </c>
      <c r="N18" s="55" t="s">
        <v>360</v>
      </c>
      <c r="O18" s="55">
        <v>0.15</v>
      </c>
      <c r="P18" s="55">
        <f t="shared" si="5"/>
        <v>724.5</v>
      </c>
      <c r="Q18" s="55">
        <f t="shared" si="6"/>
        <v>144.9</v>
      </c>
      <c r="R18" s="55">
        <f t="shared" si="7"/>
        <v>869.4</v>
      </c>
      <c r="S18" s="57">
        <f t="shared" si="8"/>
        <v>1728.0900000000001</v>
      </c>
      <c r="U18" s="41">
        <v>136298.64171779138</v>
      </c>
    </row>
    <row r="19" spans="2:21" ht="15" x14ac:dyDescent="0.2">
      <c r="B19" s="55" t="s">
        <v>358</v>
      </c>
      <c r="C19" s="55" t="s">
        <v>365</v>
      </c>
      <c r="D19" s="55"/>
      <c r="E19" s="56">
        <v>5.5</v>
      </c>
      <c r="F19" s="55">
        <f t="shared" si="9"/>
        <v>128853.76687116564</v>
      </c>
      <c r="G19" s="55">
        <f t="shared" si="0"/>
        <v>25770.753374233129</v>
      </c>
      <c r="H19" s="55">
        <v>10000</v>
      </c>
      <c r="I19" s="55">
        <v>2000</v>
      </c>
      <c r="J19" s="55">
        <f t="shared" si="1"/>
        <v>10.31</v>
      </c>
      <c r="K19" s="55">
        <f t="shared" si="2"/>
        <v>3.22</v>
      </c>
      <c r="L19" s="55">
        <f t="shared" si="3"/>
        <v>13.530000000000001</v>
      </c>
      <c r="M19" s="55">
        <f t="shared" si="4"/>
        <v>6.77</v>
      </c>
      <c r="N19" s="55" t="s">
        <v>337</v>
      </c>
      <c r="O19" s="55">
        <v>0.3</v>
      </c>
      <c r="P19" s="55">
        <f t="shared" si="5"/>
        <v>75.899999999999991</v>
      </c>
      <c r="Q19" s="55">
        <f t="shared" si="6"/>
        <v>15.18</v>
      </c>
      <c r="R19" s="55">
        <f t="shared" si="7"/>
        <v>91.079999999999984</v>
      </c>
      <c r="S19" s="57">
        <f t="shared" si="8"/>
        <v>111.37999999999998</v>
      </c>
      <c r="U19" s="41">
        <v>3221.3441717791411</v>
      </c>
    </row>
    <row r="20" spans="2:21" ht="15" x14ac:dyDescent="0.2">
      <c r="B20" s="55" t="s">
        <v>358</v>
      </c>
      <c r="C20" s="55" t="s">
        <v>366</v>
      </c>
      <c r="D20" s="55"/>
      <c r="E20" s="56">
        <v>30</v>
      </c>
      <c r="F20" s="55">
        <f t="shared" si="9"/>
        <v>736196.31901840493</v>
      </c>
      <c r="G20" s="55">
        <f t="shared" si="0"/>
        <v>147239.26380368098</v>
      </c>
      <c r="H20" s="55">
        <v>10000</v>
      </c>
      <c r="I20" s="55">
        <v>2000</v>
      </c>
      <c r="J20" s="55">
        <f t="shared" si="1"/>
        <v>58.9</v>
      </c>
      <c r="K20" s="55">
        <f t="shared" si="2"/>
        <v>18.399999999999999</v>
      </c>
      <c r="L20" s="55">
        <f t="shared" si="3"/>
        <v>77.3</v>
      </c>
      <c r="M20" s="55">
        <f t="shared" si="4"/>
        <v>38.65</v>
      </c>
      <c r="N20" s="55" t="s">
        <v>337</v>
      </c>
      <c r="O20" s="55">
        <v>0.2</v>
      </c>
      <c r="P20" s="55">
        <f t="shared" si="5"/>
        <v>276</v>
      </c>
      <c r="Q20" s="55">
        <f t="shared" si="6"/>
        <v>55.2</v>
      </c>
      <c r="R20" s="55">
        <f t="shared" si="7"/>
        <v>331.2</v>
      </c>
      <c r="S20" s="57">
        <f t="shared" si="8"/>
        <v>447.15</v>
      </c>
      <c r="U20" s="41">
        <v>18404.907975460123</v>
      </c>
    </row>
    <row r="21" spans="2:21" ht="15" x14ac:dyDescent="0.2">
      <c r="B21" s="55" t="s">
        <v>358</v>
      </c>
      <c r="C21" s="55" t="s">
        <v>367</v>
      </c>
      <c r="D21" s="55"/>
      <c r="E21" s="56">
        <v>4</v>
      </c>
      <c r="F21" s="55">
        <f t="shared" si="9"/>
        <v>588957.05521472392</v>
      </c>
      <c r="G21" s="55">
        <f t="shared" si="0"/>
        <v>117791.41104294479</v>
      </c>
      <c r="H21" s="55">
        <v>10000</v>
      </c>
      <c r="I21" s="55">
        <v>2000</v>
      </c>
      <c r="J21" s="55">
        <f t="shared" si="1"/>
        <v>47.12</v>
      </c>
      <c r="K21" s="55">
        <f t="shared" si="2"/>
        <v>14.72</v>
      </c>
      <c r="L21" s="55">
        <f t="shared" si="3"/>
        <v>61.839999999999996</v>
      </c>
      <c r="M21" s="55">
        <f t="shared" si="4"/>
        <v>30.92</v>
      </c>
      <c r="N21" s="55" t="s">
        <v>337</v>
      </c>
      <c r="O21" s="55">
        <v>0.2</v>
      </c>
      <c r="P21" s="55">
        <f t="shared" si="5"/>
        <v>36.800000000000004</v>
      </c>
      <c r="Q21" s="55">
        <f t="shared" si="6"/>
        <v>7.3600000000000012</v>
      </c>
      <c r="R21" s="55">
        <f t="shared" si="7"/>
        <v>44.160000000000004</v>
      </c>
      <c r="S21" s="57">
        <f t="shared" si="8"/>
        <v>136.91999999999999</v>
      </c>
      <c r="U21" s="41">
        <v>14723.926380368097</v>
      </c>
    </row>
    <row r="22" spans="2:21" ht="15" x14ac:dyDescent="0.2">
      <c r="B22" s="55" t="s">
        <v>358</v>
      </c>
      <c r="C22" s="55" t="s">
        <v>368</v>
      </c>
      <c r="D22" s="55"/>
      <c r="E22" s="56">
        <v>13</v>
      </c>
      <c r="F22" s="55">
        <f t="shared" si="9"/>
        <v>134969.32515337423</v>
      </c>
      <c r="G22" s="55">
        <f t="shared" si="0"/>
        <v>26993.865030674846</v>
      </c>
      <c r="H22" s="55">
        <v>10000</v>
      </c>
      <c r="I22" s="55">
        <v>2000</v>
      </c>
      <c r="J22" s="55">
        <f t="shared" si="1"/>
        <v>10.8</v>
      </c>
      <c r="K22" s="55">
        <f t="shared" si="2"/>
        <v>3.37</v>
      </c>
      <c r="L22" s="55">
        <f t="shared" si="3"/>
        <v>14.170000000000002</v>
      </c>
      <c r="M22" s="55">
        <f t="shared" si="4"/>
        <v>7.09</v>
      </c>
      <c r="N22" s="55" t="s">
        <v>337</v>
      </c>
      <c r="O22" s="55">
        <v>0.2</v>
      </c>
      <c r="P22" s="55">
        <f t="shared" si="5"/>
        <v>119.60000000000001</v>
      </c>
      <c r="Q22" s="55">
        <f t="shared" si="6"/>
        <v>23.92</v>
      </c>
      <c r="R22" s="55">
        <f t="shared" si="7"/>
        <v>143.52000000000001</v>
      </c>
      <c r="S22" s="57">
        <f t="shared" si="8"/>
        <v>164.78</v>
      </c>
      <c r="U22" s="41">
        <v>3374.2331288343557</v>
      </c>
    </row>
    <row r="23" spans="2:21" ht="15" x14ac:dyDescent="0.2">
      <c r="B23" s="55" t="s">
        <v>358</v>
      </c>
      <c r="C23" s="55" t="s">
        <v>369</v>
      </c>
      <c r="D23" s="55"/>
      <c r="E23" s="56">
        <v>180</v>
      </c>
      <c r="F23" s="55">
        <f t="shared" si="9"/>
        <v>2699386.5030674846</v>
      </c>
      <c r="G23" s="55">
        <f t="shared" si="0"/>
        <v>539877.30061349692</v>
      </c>
      <c r="H23" s="55">
        <v>10000</v>
      </c>
      <c r="I23" s="55">
        <v>2000</v>
      </c>
      <c r="J23" s="55">
        <f t="shared" si="1"/>
        <v>215.95</v>
      </c>
      <c r="K23" s="55">
        <f t="shared" si="2"/>
        <v>67.48</v>
      </c>
      <c r="L23" s="55">
        <f t="shared" si="3"/>
        <v>283.43</v>
      </c>
      <c r="M23" s="55">
        <f t="shared" si="4"/>
        <v>141.72</v>
      </c>
      <c r="N23" s="55" t="s">
        <v>360</v>
      </c>
      <c r="O23" s="55">
        <v>0.12</v>
      </c>
      <c r="P23" s="55">
        <f t="shared" si="5"/>
        <v>907.19999999999993</v>
      </c>
      <c r="Q23" s="55">
        <f t="shared" ref="Q23:Q30" si="10">$Q$12*P23</f>
        <v>226.79999999999998</v>
      </c>
      <c r="R23" s="55">
        <f t="shared" si="7"/>
        <v>1134</v>
      </c>
      <c r="S23" s="57">
        <f t="shared" si="8"/>
        <v>1559.15</v>
      </c>
      <c r="U23" s="41">
        <v>67484.662576687115</v>
      </c>
    </row>
    <row r="24" spans="2:21" ht="15" x14ac:dyDescent="0.2">
      <c r="B24" s="55" t="s">
        <v>358</v>
      </c>
      <c r="C24" s="55" t="s">
        <v>370</v>
      </c>
      <c r="D24" s="55"/>
      <c r="E24" s="56">
        <v>7</v>
      </c>
      <c r="F24" s="55">
        <f t="shared" si="9"/>
        <v>529079.754601227</v>
      </c>
      <c r="G24" s="55">
        <f t="shared" si="0"/>
        <v>105815.95092024541</v>
      </c>
      <c r="H24" s="55">
        <v>4800</v>
      </c>
      <c r="I24" s="55">
        <v>2000</v>
      </c>
      <c r="J24" s="55">
        <f t="shared" si="1"/>
        <v>88.18</v>
      </c>
      <c r="K24" s="55">
        <f t="shared" si="2"/>
        <v>13.23</v>
      </c>
      <c r="L24" s="55">
        <f t="shared" si="3"/>
        <v>101.41000000000001</v>
      </c>
      <c r="M24" s="55">
        <f t="shared" si="4"/>
        <v>50.71</v>
      </c>
      <c r="N24" s="55" t="s">
        <v>360</v>
      </c>
      <c r="O24" s="55">
        <v>0.09</v>
      </c>
      <c r="P24" s="55">
        <f t="shared" si="5"/>
        <v>26.46</v>
      </c>
      <c r="Q24" s="55">
        <f t="shared" si="10"/>
        <v>6.6150000000000002</v>
      </c>
      <c r="R24" s="55">
        <f t="shared" si="7"/>
        <v>33.075000000000003</v>
      </c>
      <c r="S24" s="57">
        <f t="shared" si="8"/>
        <v>185.19499999999999</v>
      </c>
      <c r="U24" s="41">
        <v>13226.993865030674</v>
      </c>
    </row>
    <row r="25" spans="2:21" ht="15" x14ac:dyDescent="0.2">
      <c r="B25" s="55" t="s">
        <v>358</v>
      </c>
      <c r="C25" s="55" t="s">
        <v>371</v>
      </c>
      <c r="D25" s="55"/>
      <c r="E25" s="56">
        <v>8</v>
      </c>
      <c r="F25" s="55">
        <f t="shared" si="9"/>
        <v>613496.93251533736</v>
      </c>
      <c r="G25" s="55">
        <f t="shared" si="0"/>
        <v>122699.38650306748</v>
      </c>
      <c r="H25" s="55">
        <v>7200</v>
      </c>
      <c r="I25" s="55">
        <v>2000</v>
      </c>
      <c r="J25" s="55">
        <f t="shared" si="1"/>
        <v>68.17</v>
      </c>
      <c r="K25" s="55">
        <f t="shared" si="2"/>
        <v>15.34</v>
      </c>
      <c r="L25" s="55">
        <f t="shared" si="3"/>
        <v>83.51</v>
      </c>
      <c r="M25" s="55">
        <f t="shared" si="4"/>
        <v>41.76</v>
      </c>
      <c r="N25" s="55" t="s">
        <v>337</v>
      </c>
      <c r="O25" s="55">
        <v>0.08</v>
      </c>
      <c r="P25" s="55">
        <f t="shared" si="5"/>
        <v>29.44</v>
      </c>
      <c r="Q25" s="55">
        <f t="shared" si="10"/>
        <v>7.36</v>
      </c>
      <c r="R25" s="55">
        <f t="shared" si="7"/>
        <v>36.800000000000004</v>
      </c>
      <c r="S25" s="57">
        <f t="shared" si="8"/>
        <v>162.07000000000002</v>
      </c>
      <c r="U25" s="41">
        <v>15337.423312883435</v>
      </c>
    </row>
    <row r="26" spans="2:21" ht="15" x14ac:dyDescent="0.2">
      <c r="B26" s="55" t="s">
        <v>358</v>
      </c>
      <c r="C26" s="55" t="s">
        <v>372</v>
      </c>
      <c r="D26" s="55"/>
      <c r="E26" s="56">
        <v>3</v>
      </c>
      <c r="F26" s="55">
        <f t="shared" si="9"/>
        <v>147239.26380368098</v>
      </c>
      <c r="G26" s="55">
        <f t="shared" si="0"/>
        <v>29447.852760736198</v>
      </c>
      <c r="H26" s="55">
        <v>2400</v>
      </c>
      <c r="I26" s="55">
        <v>2000</v>
      </c>
      <c r="J26" s="55">
        <f t="shared" si="1"/>
        <v>49.08</v>
      </c>
      <c r="K26" s="55">
        <f t="shared" si="2"/>
        <v>3.68</v>
      </c>
      <c r="L26" s="55">
        <f t="shared" si="3"/>
        <v>52.76</v>
      </c>
      <c r="M26" s="55">
        <f t="shared" si="4"/>
        <v>26.38</v>
      </c>
      <c r="N26" s="55" t="s">
        <v>337</v>
      </c>
      <c r="O26" s="55">
        <v>0.08</v>
      </c>
      <c r="P26" s="55">
        <f t="shared" si="5"/>
        <v>11.04</v>
      </c>
      <c r="Q26" s="55">
        <f t="shared" si="10"/>
        <v>2.76</v>
      </c>
      <c r="R26" s="55">
        <f t="shared" si="7"/>
        <v>13.799999999999999</v>
      </c>
      <c r="S26" s="57">
        <f t="shared" si="8"/>
        <v>92.94</v>
      </c>
      <c r="U26" s="41">
        <v>3680.9815950920242</v>
      </c>
    </row>
    <row r="27" spans="2:21" ht="15" x14ac:dyDescent="0.2">
      <c r="B27" s="55" t="s">
        <v>358</v>
      </c>
      <c r="C27" s="55" t="s">
        <v>373</v>
      </c>
      <c r="D27" s="55"/>
      <c r="E27" s="56">
        <v>90</v>
      </c>
      <c r="F27" s="55">
        <f t="shared" si="9"/>
        <v>2385276.0736196321</v>
      </c>
      <c r="G27" s="55">
        <f t="shared" si="0"/>
        <v>477055.21472392645</v>
      </c>
      <c r="H27" s="55">
        <v>10000</v>
      </c>
      <c r="I27" s="55">
        <v>2000</v>
      </c>
      <c r="J27" s="55">
        <f t="shared" si="1"/>
        <v>190.82</v>
      </c>
      <c r="K27" s="55">
        <f t="shared" si="2"/>
        <v>59.63</v>
      </c>
      <c r="L27" s="55">
        <f t="shared" si="3"/>
        <v>250.45</v>
      </c>
      <c r="M27" s="55">
        <f t="shared" si="4"/>
        <v>125.23</v>
      </c>
      <c r="N27" s="55" t="s">
        <v>360</v>
      </c>
      <c r="O27" s="55">
        <v>0.12</v>
      </c>
      <c r="P27" s="55">
        <f t="shared" si="5"/>
        <v>453.59999999999997</v>
      </c>
      <c r="Q27" s="55">
        <f t="shared" si="10"/>
        <v>113.39999999999999</v>
      </c>
      <c r="R27" s="55">
        <f t="shared" si="7"/>
        <v>567</v>
      </c>
      <c r="S27" s="57">
        <f t="shared" si="8"/>
        <v>942.68000000000006</v>
      </c>
      <c r="U27" s="41">
        <v>59631.901840490798</v>
      </c>
    </row>
    <row r="28" spans="2:21" ht="15" x14ac:dyDescent="0.2">
      <c r="B28" s="55" t="s">
        <v>358</v>
      </c>
      <c r="C28" s="55" t="s">
        <v>374</v>
      </c>
      <c r="D28" s="55"/>
      <c r="E28" s="56"/>
      <c r="F28" s="55">
        <f t="shared" si="9"/>
        <v>294478.52760736196</v>
      </c>
      <c r="G28" s="55">
        <f t="shared" si="0"/>
        <v>58895.705521472395</v>
      </c>
      <c r="H28" s="55">
        <v>7200</v>
      </c>
      <c r="I28" s="55">
        <v>2000</v>
      </c>
      <c r="J28" s="55">
        <f t="shared" si="1"/>
        <v>32.72</v>
      </c>
      <c r="K28" s="55">
        <f t="shared" si="2"/>
        <v>7.36</v>
      </c>
      <c r="L28" s="55">
        <f t="shared" si="3"/>
        <v>40.08</v>
      </c>
      <c r="M28" s="55">
        <f t="shared" si="4"/>
        <v>20.04</v>
      </c>
      <c r="N28" s="55" t="s">
        <v>360</v>
      </c>
      <c r="O28" s="55">
        <v>0</v>
      </c>
      <c r="P28" s="55">
        <f t="shared" si="5"/>
        <v>0</v>
      </c>
      <c r="Q28" s="55">
        <f t="shared" si="10"/>
        <v>0</v>
      </c>
      <c r="R28" s="55">
        <f t="shared" si="7"/>
        <v>0</v>
      </c>
      <c r="S28" s="57">
        <f t="shared" si="8"/>
        <v>60.12</v>
      </c>
      <c r="U28" s="41">
        <v>7361.9631901840485</v>
      </c>
    </row>
    <row r="29" spans="2:21" ht="15" x14ac:dyDescent="0.2">
      <c r="B29" s="55" t="s">
        <v>358</v>
      </c>
      <c r="C29" s="55" t="s">
        <v>375</v>
      </c>
      <c r="D29" s="55"/>
      <c r="E29" s="56"/>
      <c r="F29" s="55">
        <f t="shared" si="9"/>
        <v>122699.38650306748</v>
      </c>
      <c r="G29" s="55">
        <f t="shared" si="0"/>
        <v>24539.877300613498</v>
      </c>
      <c r="H29" s="55">
        <v>7200</v>
      </c>
      <c r="I29" s="55">
        <v>2000</v>
      </c>
      <c r="J29" s="55">
        <f t="shared" si="1"/>
        <v>13.63</v>
      </c>
      <c r="K29" s="55">
        <f t="shared" si="2"/>
        <v>3.07</v>
      </c>
      <c r="L29" s="55">
        <f t="shared" si="3"/>
        <v>16.7</v>
      </c>
      <c r="M29" s="55">
        <f t="shared" si="4"/>
        <v>8.35</v>
      </c>
      <c r="N29" s="55" t="s">
        <v>360</v>
      </c>
      <c r="O29" s="55">
        <v>0</v>
      </c>
      <c r="P29" s="55">
        <f t="shared" si="5"/>
        <v>0</v>
      </c>
      <c r="Q29" s="55">
        <f t="shared" si="10"/>
        <v>0</v>
      </c>
      <c r="R29" s="55">
        <f t="shared" si="7"/>
        <v>0</v>
      </c>
      <c r="S29" s="57">
        <f t="shared" si="8"/>
        <v>25.049999999999997</v>
      </c>
      <c r="U29" s="41">
        <v>3067.4846625766868</v>
      </c>
    </row>
    <row r="30" spans="2:21" ht="15" x14ac:dyDescent="0.2">
      <c r="B30" s="55" t="s">
        <v>358</v>
      </c>
      <c r="C30" s="55" t="s">
        <v>376</v>
      </c>
      <c r="D30" s="55"/>
      <c r="E30" s="56">
        <v>50</v>
      </c>
      <c r="F30" s="55">
        <f t="shared" si="9"/>
        <v>1649079.7546012269</v>
      </c>
      <c r="G30" s="55">
        <f t="shared" si="0"/>
        <v>329815.95092024538</v>
      </c>
      <c r="H30" s="55">
        <v>10000</v>
      </c>
      <c r="I30" s="55">
        <v>2000</v>
      </c>
      <c r="J30" s="55">
        <f>ROUND((F30-G30)/H30,2)</f>
        <v>131.93</v>
      </c>
      <c r="K30" s="55">
        <f t="shared" si="2"/>
        <v>41.23</v>
      </c>
      <c r="L30" s="55">
        <f>J30+K30</f>
        <v>173.16</v>
      </c>
      <c r="M30" s="55">
        <f t="shared" si="4"/>
        <v>86.58</v>
      </c>
      <c r="N30" s="55" t="s">
        <v>360</v>
      </c>
      <c r="O30" s="55">
        <v>0.12</v>
      </c>
      <c r="P30" s="55">
        <f t="shared" si="5"/>
        <v>252</v>
      </c>
      <c r="Q30" s="55">
        <f t="shared" si="10"/>
        <v>63</v>
      </c>
      <c r="R30" s="55">
        <f>Q30+P30</f>
        <v>315</v>
      </c>
      <c r="S30" s="57">
        <f>L30+M30+R30</f>
        <v>574.74</v>
      </c>
      <c r="U30" s="41">
        <v>41226.993865030672</v>
      </c>
    </row>
  </sheetData>
  <mergeCells count="2">
    <mergeCell ref="H5:H7"/>
    <mergeCell ref="F6:F7"/>
  </mergeCells>
  <printOptions horizontalCentered="1"/>
  <pageMargins left="0.19685039370078741" right="0.19685039370078741" top="0.74803149606299213" bottom="0.39370078740157483" header="0.31496062992125984" footer="0.31496062992125984"/>
  <pageSetup paperSize="9" scale="4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1" filterMode="1">
    <tabColor rgb="FFFFFF00"/>
  </sheetPr>
  <dimension ref="B1:T967"/>
  <sheetViews>
    <sheetView view="pageBreakPreview" topLeftCell="B1" zoomScale="55" zoomScaleNormal="85" zoomScaleSheetLayoutView="55" zoomScalePageLayoutView="40" workbookViewId="0">
      <selection activeCell="C78" sqref="C77:L78"/>
    </sheetView>
  </sheetViews>
  <sheetFormatPr baseColWidth="10" defaultColWidth="11.42578125" defaultRowHeight="12.75" x14ac:dyDescent="0.25"/>
  <cols>
    <col min="1" max="1" width="13.42578125" style="231" customWidth="1"/>
    <col min="2" max="2" width="38.28515625" style="231" customWidth="1"/>
    <col min="3" max="3" width="63.85546875" style="231" customWidth="1"/>
    <col min="4" max="4" width="18.140625" style="231" customWidth="1"/>
    <col min="5" max="5" width="18.7109375" style="231" customWidth="1"/>
    <col min="6" max="6" width="17.28515625" style="231" customWidth="1"/>
    <col min="7" max="7" width="17.42578125" style="231" customWidth="1"/>
    <col min="8" max="8" width="16.28515625" style="231" customWidth="1"/>
    <col min="9" max="9" width="23.85546875" style="231" customWidth="1"/>
    <col min="10" max="10" width="17.140625" style="231" customWidth="1"/>
    <col min="11" max="11" width="18.42578125" style="231" customWidth="1"/>
    <col min="12" max="12" width="20.5703125" style="231" customWidth="1"/>
    <col min="13" max="13" width="18.7109375" style="231" customWidth="1"/>
    <col min="14" max="20" width="11.42578125" style="231" customWidth="1"/>
    <col min="21" max="21" width="29.42578125" style="231" customWidth="1"/>
    <col min="22" max="16384" width="11.42578125" style="231"/>
  </cols>
  <sheetData>
    <row r="1" spans="2:20" ht="15" x14ac:dyDescent="0.25">
      <c r="B1" s="30">
        <v>1</v>
      </c>
      <c r="C1" s="30">
        <v>2</v>
      </c>
      <c r="D1" s="32">
        <v>3</v>
      </c>
      <c r="E1" s="30">
        <v>4</v>
      </c>
      <c r="F1" s="30">
        <v>5</v>
      </c>
      <c r="G1" s="32">
        <v>6</v>
      </c>
      <c r="H1" s="30">
        <v>7</v>
      </c>
      <c r="I1" s="30">
        <v>8</v>
      </c>
      <c r="J1" s="32">
        <v>9</v>
      </c>
      <c r="K1" s="30">
        <v>10</v>
      </c>
      <c r="L1" s="30">
        <v>11</v>
      </c>
    </row>
    <row r="2" spans="2:20" ht="15" hidden="1" x14ac:dyDescent="0.25">
      <c r="B2" s="31"/>
      <c r="C2" s="31"/>
      <c r="D2" s="32"/>
      <c r="E2" s="32"/>
      <c r="F2" s="32"/>
      <c r="G2" s="32"/>
      <c r="H2" s="32"/>
      <c r="I2" s="32"/>
      <c r="J2" s="32"/>
      <c r="K2" s="32"/>
      <c r="L2" s="32"/>
    </row>
    <row r="3" spans="2:20" ht="15" hidden="1" x14ac:dyDescent="0.25">
      <c r="B3" s="31"/>
      <c r="C3" s="31"/>
      <c r="D3" s="32"/>
      <c r="E3" s="32"/>
      <c r="F3" s="32"/>
      <c r="G3" s="32"/>
      <c r="H3" s="32"/>
      <c r="I3" s="32"/>
      <c r="J3" s="32"/>
      <c r="K3" s="32"/>
      <c r="L3" s="32"/>
      <c r="M3" s="232"/>
    </row>
    <row r="4" spans="2:20" ht="15" hidden="1" x14ac:dyDescent="0.25">
      <c r="B4" s="31"/>
      <c r="C4" s="31"/>
      <c r="D4" s="32"/>
      <c r="E4" s="32"/>
      <c r="F4" s="32"/>
      <c r="G4" s="32"/>
      <c r="H4" s="32"/>
      <c r="I4" s="32"/>
      <c r="J4" s="32"/>
      <c r="K4" s="32"/>
      <c r="L4" s="32"/>
    </row>
    <row r="5" spans="2:20" ht="19.5" hidden="1" thickBot="1" x14ac:dyDescent="0.3">
      <c r="B5" s="233"/>
      <c r="C5" s="234"/>
      <c r="D5" s="4"/>
      <c r="E5" s="235"/>
      <c r="F5" s="236" t="s">
        <v>304</v>
      </c>
      <c r="G5" s="235"/>
      <c r="H5" s="235"/>
      <c r="I5" s="235"/>
      <c r="J5" s="235"/>
      <c r="K5" s="235"/>
      <c r="L5" s="237"/>
      <c r="M5" s="238"/>
      <c r="N5" s="238"/>
      <c r="O5" s="238"/>
      <c r="P5" s="238"/>
      <c r="Q5" s="238"/>
      <c r="R5" s="238"/>
      <c r="S5" s="238"/>
      <c r="T5" s="238"/>
    </row>
    <row r="6" spans="2:20" ht="15" hidden="1" x14ac:dyDescent="0.25">
      <c r="B6" s="31"/>
      <c r="C6" s="31"/>
      <c r="D6" s="32"/>
      <c r="E6" s="32"/>
      <c r="F6" s="32"/>
      <c r="G6" s="32"/>
      <c r="H6" s="32"/>
      <c r="I6" s="32"/>
      <c r="J6" s="32"/>
      <c r="K6" s="32"/>
      <c r="L6" s="32"/>
    </row>
    <row r="7" spans="2:20" ht="47.25" hidden="1" x14ac:dyDescent="0.25">
      <c r="B7" s="239" t="s">
        <v>305</v>
      </c>
      <c r="C7" s="239" t="s">
        <v>306</v>
      </c>
      <c r="D7" s="239" t="s">
        <v>307</v>
      </c>
      <c r="E7" s="239" t="s">
        <v>308</v>
      </c>
      <c r="F7" s="239" t="s">
        <v>309</v>
      </c>
      <c r="G7" s="239" t="s">
        <v>310</v>
      </c>
      <c r="H7" s="239" t="s">
        <v>311</v>
      </c>
      <c r="I7" s="239" t="s">
        <v>312</v>
      </c>
      <c r="J7" s="239" t="s">
        <v>313</v>
      </c>
      <c r="K7" s="239" t="s">
        <v>314</v>
      </c>
      <c r="L7" s="239" t="s">
        <v>315</v>
      </c>
    </row>
    <row r="8" spans="2:20" ht="15.75" collapsed="1" x14ac:dyDescent="0.25">
      <c r="B8" s="264" t="s">
        <v>317</v>
      </c>
      <c r="C8" s="265" t="s">
        <v>85</v>
      </c>
      <c r="D8" s="34" t="s">
        <v>77</v>
      </c>
      <c r="E8" s="241">
        <v>50000</v>
      </c>
      <c r="F8" s="34" t="s">
        <v>316</v>
      </c>
      <c r="G8" s="34"/>
      <c r="H8" s="34"/>
      <c r="I8" s="34">
        <f t="shared" ref="I8:I70" si="0">G8+H8</f>
        <v>0</v>
      </c>
      <c r="J8" s="34"/>
      <c r="K8" s="34">
        <f t="shared" ref="K8:K71" si="1">J8*E8</f>
        <v>0</v>
      </c>
      <c r="L8" s="35">
        <f t="shared" ref="L8:L71" si="2">E8+I8+K8</f>
        <v>50000</v>
      </c>
    </row>
    <row r="9" spans="2:20" ht="15.75" x14ac:dyDescent="0.25">
      <c r="B9" s="264" t="s">
        <v>317</v>
      </c>
      <c r="C9" s="264" t="s">
        <v>86</v>
      </c>
      <c r="D9" s="34" t="s">
        <v>7</v>
      </c>
      <c r="E9" s="241">
        <v>357.50000000000006</v>
      </c>
      <c r="F9" s="34" t="s">
        <v>316</v>
      </c>
      <c r="G9" s="34"/>
      <c r="H9" s="34"/>
      <c r="I9" s="34">
        <f t="shared" si="0"/>
        <v>0</v>
      </c>
      <c r="J9" s="34"/>
      <c r="K9" s="34">
        <f t="shared" si="1"/>
        <v>0</v>
      </c>
      <c r="L9" s="35">
        <f t="shared" si="2"/>
        <v>357.50000000000006</v>
      </c>
    </row>
    <row r="10" spans="2:20" ht="15.75" hidden="1" x14ac:dyDescent="0.25">
      <c r="B10" s="36" t="s">
        <v>317</v>
      </c>
      <c r="C10" s="36" t="s">
        <v>87</v>
      </c>
      <c r="D10" s="34" t="s">
        <v>7</v>
      </c>
      <c r="E10" s="241">
        <v>0</v>
      </c>
      <c r="F10" s="34" t="s">
        <v>316</v>
      </c>
      <c r="G10" s="34"/>
      <c r="H10" s="34"/>
      <c r="I10" s="34">
        <f t="shared" si="0"/>
        <v>0</v>
      </c>
      <c r="J10" s="34"/>
      <c r="K10" s="34">
        <f t="shared" si="1"/>
        <v>0</v>
      </c>
      <c r="L10" s="35">
        <f t="shared" si="2"/>
        <v>0</v>
      </c>
    </row>
    <row r="11" spans="2:20" ht="15.75" x14ac:dyDescent="0.25">
      <c r="B11" s="264" t="s">
        <v>317</v>
      </c>
      <c r="C11" s="264" t="s">
        <v>88</v>
      </c>
      <c r="D11" s="34" t="s">
        <v>89</v>
      </c>
      <c r="E11" s="241">
        <v>11000</v>
      </c>
      <c r="F11" s="34" t="s">
        <v>316</v>
      </c>
      <c r="G11" s="34"/>
      <c r="H11" s="34"/>
      <c r="I11" s="34">
        <f t="shared" si="0"/>
        <v>0</v>
      </c>
      <c r="J11" s="34"/>
      <c r="K11" s="34">
        <f t="shared" si="1"/>
        <v>0</v>
      </c>
      <c r="L11" s="35">
        <f t="shared" si="2"/>
        <v>11000</v>
      </c>
    </row>
    <row r="12" spans="2:20" ht="15.75" x14ac:dyDescent="0.25">
      <c r="B12" s="264" t="s">
        <v>317</v>
      </c>
      <c r="C12" s="264" t="s">
        <v>4</v>
      </c>
      <c r="D12" s="34"/>
      <c r="E12" s="241">
        <v>100000</v>
      </c>
      <c r="F12" s="34" t="s">
        <v>316</v>
      </c>
      <c r="G12" s="34"/>
      <c r="H12" s="34"/>
      <c r="I12" s="34">
        <f t="shared" si="0"/>
        <v>0</v>
      </c>
      <c r="J12" s="34"/>
      <c r="K12" s="34">
        <f t="shared" si="1"/>
        <v>0</v>
      </c>
      <c r="L12" s="35">
        <f t="shared" si="2"/>
        <v>100000</v>
      </c>
    </row>
    <row r="13" spans="2:20" ht="15.75" x14ac:dyDescent="0.25">
      <c r="B13" s="264" t="s">
        <v>317</v>
      </c>
      <c r="C13" s="264" t="s">
        <v>4</v>
      </c>
      <c r="D13" s="34" t="s">
        <v>5</v>
      </c>
      <c r="E13" s="241">
        <v>100000</v>
      </c>
      <c r="F13" s="34" t="s">
        <v>316</v>
      </c>
      <c r="G13" s="34"/>
      <c r="H13" s="34"/>
      <c r="I13" s="34">
        <f t="shared" si="0"/>
        <v>0</v>
      </c>
      <c r="J13" s="34"/>
      <c r="K13" s="34">
        <f t="shared" si="1"/>
        <v>0</v>
      </c>
      <c r="L13" s="35">
        <f t="shared" si="2"/>
        <v>100000</v>
      </c>
    </row>
    <row r="14" spans="2:20" ht="15.75" x14ac:dyDescent="0.25">
      <c r="B14" s="264" t="s">
        <v>317</v>
      </c>
      <c r="C14" s="264" t="s">
        <v>6</v>
      </c>
      <c r="D14" s="34" t="s">
        <v>7</v>
      </c>
      <c r="E14" s="241">
        <v>344.5</v>
      </c>
      <c r="F14" s="34" t="s">
        <v>316</v>
      </c>
      <c r="G14" s="34"/>
      <c r="H14" s="34"/>
      <c r="I14" s="34">
        <f t="shared" si="0"/>
        <v>0</v>
      </c>
      <c r="J14" s="34"/>
      <c r="K14" s="34">
        <f t="shared" si="1"/>
        <v>0</v>
      </c>
      <c r="L14" s="35">
        <f t="shared" si="2"/>
        <v>344.5</v>
      </c>
    </row>
    <row r="15" spans="2:20" ht="15.75" x14ac:dyDescent="0.25">
      <c r="B15" s="264" t="s">
        <v>317</v>
      </c>
      <c r="C15" s="264" t="s">
        <v>8</v>
      </c>
      <c r="D15" s="34" t="s">
        <v>7</v>
      </c>
      <c r="E15" s="241">
        <v>500</v>
      </c>
      <c r="F15" s="34" t="s">
        <v>316</v>
      </c>
      <c r="G15" s="34"/>
      <c r="H15" s="34"/>
      <c r="I15" s="34">
        <f t="shared" si="0"/>
        <v>0</v>
      </c>
      <c r="J15" s="34"/>
      <c r="K15" s="34">
        <f t="shared" si="1"/>
        <v>0</v>
      </c>
      <c r="L15" s="35">
        <f t="shared" si="2"/>
        <v>500</v>
      </c>
    </row>
    <row r="16" spans="2:20" ht="15.75" x14ac:dyDescent="0.25">
      <c r="B16" s="264" t="s">
        <v>317</v>
      </c>
      <c r="C16" s="264" t="s">
        <v>9</v>
      </c>
      <c r="D16" s="34" t="s">
        <v>7</v>
      </c>
      <c r="E16" s="241">
        <v>250</v>
      </c>
      <c r="F16" s="34" t="s">
        <v>316</v>
      </c>
      <c r="G16" s="34"/>
      <c r="H16" s="34"/>
      <c r="I16" s="34">
        <f t="shared" si="0"/>
        <v>0</v>
      </c>
      <c r="J16" s="34"/>
      <c r="K16" s="34">
        <f t="shared" si="1"/>
        <v>0</v>
      </c>
      <c r="L16" s="35">
        <f t="shared" si="2"/>
        <v>250</v>
      </c>
    </row>
    <row r="17" spans="2:12" ht="15.75" x14ac:dyDescent="0.25">
      <c r="B17" s="264" t="s">
        <v>317</v>
      </c>
      <c r="C17" s="264" t="s">
        <v>277</v>
      </c>
      <c r="D17" s="34" t="s">
        <v>5</v>
      </c>
      <c r="E17" s="241">
        <v>675000</v>
      </c>
      <c r="F17" s="34" t="s">
        <v>316</v>
      </c>
      <c r="G17" s="34"/>
      <c r="H17" s="34"/>
      <c r="I17" s="34">
        <f t="shared" si="0"/>
        <v>0</v>
      </c>
      <c r="J17" s="34"/>
      <c r="K17" s="34">
        <f t="shared" si="1"/>
        <v>0</v>
      </c>
      <c r="L17" s="35">
        <f t="shared" si="2"/>
        <v>675000</v>
      </c>
    </row>
    <row r="18" spans="2:12" ht="15.75" hidden="1" x14ac:dyDescent="0.25">
      <c r="B18" s="36" t="e">
        <v>#N/A</v>
      </c>
      <c r="C18" s="36" t="e">
        <v>#N/A</v>
      </c>
      <c r="D18" s="34"/>
      <c r="E18" s="241" t="e">
        <v>#N/A</v>
      </c>
      <c r="F18" s="34" t="s">
        <v>316</v>
      </c>
      <c r="G18" s="34"/>
      <c r="H18" s="34"/>
      <c r="I18" s="34">
        <f t="shared" si="0"/>
        <v>0</v>
      </c>
      <c r="J18" s="34"/>
      <c r="K18" s="34" t="e">
        <f t="shared" si="1"/>
        <v>#N/A</v>
      </c>
      <c r="L18" s="35" t="e">
        <f t="shared" si="2"/>
        <v>#N/A</v>
      </c>
    </row>
    <row r="19" spans="2:12" ht="15.75" hidden="1" x14ac:dyDescent="0.25">
      <c r="B19" s="36" t="s">
        <v>852</v>
      </c>
      <c r="C19" s="36" t="s">
        <v>90</v>
      </c>
      <c r="D19" s="34"/>
      <c r="E19" s="241">
        <v>0</v>
      </c>
      <c r="F19" s="34" t="s">
        <v>316</v>
      </c>
      <c r="G19" s="34"/>
      <c r="H19" s="34"/>
      <c r="I19" s="34">
        <f t="shared" si="0"/>
        <v>0</v>
      </c>
      <c r="J19" s="34"/>
      <c r="K19" s="34">
        <f t="shared" si="1"/>
        <v>0</v>
      </c>
      <c r="L19" s="35">
        <f t="shared" si="2"/>
        <v>0</v>
      </c>
    </row>
    <row r="20" spans="2:12" ht="31.5" hidden="1" collapsed="1" x14ac:dyDescent="0.25">
      <c r="B20" s="36" t="s">
        <v>317</v>
      </c>
      <c r="C20" s="36" t="s">
        <v>91</v>
      </c>
      <c r="D20" s="34" t="s">
        <v>89</v>
      </c>
      <c r="E20" s="241">
        <v>0</v>
      </c>
      <c r="F20" s="34" t="s">
        <v>316</v>
      </c>
      <c r="G20" s="34"/>
      <c r="H20" s="34"/>
      <c r="I20" s="34">
        <f t="shared" si="0"/>
        <v>0</v>
      </c>
      <c r="J20" s="34"/>
      <c r="K20" s="34">
        <f t="shared" si="1"/>
        <v>0</v>
      </c>
      <c r="L20" s="35">
        <f t="shared" si="2"/>
        <v>0</v>
      </c>
    </row>
    <row r="21" spans="2:12" ht="15.75" hidden="1" x14ac:dyDescent="0.25">
      <c r="B21" s="36" t="s">
        <v>317</v>
      </c>
      <c r="C21" s="36" t="s">
        <v>92</v>
      </c>
      <c r="D21" s="34" t="s">
        <v>89</v>
      </c>
      <c r="E21" s="241">
        <v>0</v>
      </c>
      <c r="F21" s="34" t="s">
        <v>316</v>
      </c>
      <c r="G21" s="34"/>
      <c r="H21" s="34"/>
      <c r="I21" s="34">
        <f t="shared" si="0"/>
        <v>0</v>
      </c>
      <c r="J21" s="34"/>
      <c r="K21" s="34">
        <f t="shared" si="1"/>
        <v>0</v>
      </c>
      <c r="L21" s="35">
        <f t="shared" si="2"/>
        <v>0</v>
      </c>
    </row>
    <row r="22" spans="2:12" ht="15.75" hidden="1" x14ac:dyDescent="0.25">
      <c r="B22" s="36" t="s">
        <v>317</v>
      </c>
      <c r="C22" s="36" t="s">
        <v>93</v>
      </c>
      <c r="D22" s="34" t="s">
        <v>89</v>
      </c>
      <c r="E22" s="241">
        <v>0</v>
      </c>
      <c r="F22" s="34" t="s">
        <v>316</v>
      </c>
      <c r="G22" s="34"/>
      <c r="H22" s="34"/>
      <c r="I22" s="34">
        <f t="shared" si="0"/>
        <v>0</v>
      </c>
      <c r="J22" s="34"/>
      <c r="K22" s="34">
        <f t="shared" si="1"/>
        <v>0</v>
      </c>
      <c r="L22" s="35">
        <f t="shared" si="2"/>
        <v>0</v>
      </c>
    </row>
    <row r="23" spans="2:12" ht="15.75" hidden="1" x14ac:dyDescent="0.25">
      <c r="B23" s="36" t="s">
        <v>317</v>
      </c>
      <c r="C23" s="36" t="s">
        <v>94</v>
      </c>
      <c r="D23" s="34" t="s">
        <v>89</v>
      </c>
      <c r="E23" s="241">
        <v>0</v>
      </c>
      <c r="F23" s="34" t="s">
        <v>316</v>
      </c>
      <c r="G23" s="34"/>
      <c r="H23" s="34"/>
      <c r="I23" s="34">
        <f t="shared" si="0"/>
        <v>0</v>
      </c>
      <c r="J23" s="34"/>
      <c r="K23" s="34">
        <f t="shared" si="1"/>
        <v>0</v>
      </c>
      <c r="L23" s="35">
        <f t="shared" si="2"/>
        <v>0</v>
      </c>
    </row>
    <row r="24" spans="2:12" ht="15.75" x14ac:dyDescent="0.25">
      <c r="B24" s="264" t="s">
        <v>317</v>
      </c>
      <c r="C24" s="264" t="s">
        <v>95</v>
      </c>
      <c r="D24" s="34" t="s">
        <v>89</v>
      </c>
      <c r="E24" s="241">
        <v>2600</v>
      </c>
      <c r="F24" s="34" t="s">
        <v>316</v>
      </c>
      <c r="G24" s="34"/>
      <c r="H24" s="34"/>
      <c r="I24" s="34">
        <f t="shared" si="0"/>
        <v>0</v>
      </c>
      <c r="J24" s="34"/>
      <c r="K24" s="34">
        <f t="shared" si="1"/>
        <v>0</v>
      </c>
      <c r="L24" s="35">
        <f t="shared" si="2"/>
        <v>2600</v>
      </c>
    </row>
    <row r="25" spans="2:12" ht="15.75" x14ac:dyDescent="0.25">
      <c r="B25" s="264" t="s">
        <v>317</v>
      </c>
      <c r="C25" s="264" t="s">
        <v>96</v>
      </c>
      <c r="D25" s="34" t="s">
        <v>89</v>
      </c>
      <c r="E25" s="241">
        <v>381.6</v>
      </c>
      <c r="F25" s="34" t="s">
        <v>316</v>
      </c>
      <c r="G25" s="34"/>
      <c r="H25" s="34"/>
      <c r="I25" s="34">
        <f t="shared" si="0"/>
        <v>0</v>
      </c>
      <c r="J25" s="34"/>
      <c r="K25" s="34">
        <f t="shared" si="1"/>
        <v>0</v>
      </c>
      <c r="L25" s="35">
        <f t="shared" si="2"/>
        <v>381.6</v>
      </c>
    </row>
    <row r="26" spans="2:12" ht="15.75" hidden="1" x14ac:dyDescent="0.25">
      <c r="B26" s="36" t="s">
        <v>317</v>
      </c>
      <c r="C26" s="36" t="s">
        <v>97</v>
      </c>
      <c r="D26" s="34" t="s">
        <v>89</v>
      </c>
      <c r="E26" s="241">
        <v>0</v>
      </c>
      <c r="F26" s="34" t="s">
        <v>316</v>
      </c>
      <c r="G26" s="34"/>
      <c r="H26" s="34"/>
      <c r="I26" s="34">
        <f t="shared" si="0"/>
        <v>0</v>
      </c>
      <c r="J26" s="34"/>
      <c r="K26" s="34">
        <f t="shared" si="1"/>
        <v>0</v>
      </c>
      <c r="L26" s="35">
        <f t="shared" si="2"/>
        <v>0</v>
      </c>
    </row>
    <row r="27" spans="2:12" ht="15.75" x14ac:dyDescent="0.25">
      <c r="B27" s="264" t="s">
        <v>317</v>
      </c>
      <c r="C27" s="264" t="s">
        <v>98</v>
      </c>
      <c r="D27" s="34" t="s">
        <v>89</v>
      </c>
      <c r="E27" s="241">
        <v>6135</v>
      </c>
      <c r="F27" s="34" t="s">
        <v>316</v>
      </c>
      <c r="G27" s="34"/>
      <c r="H27" s="34"/>
      <c r="I27" s="34">
        <f t="shared" si="0"/>
        <v>0</v>
      </c>
      <c r="J27" s="34"/>
      <c r="K27" s="34">
        <f t="shared" si="1"/>
        <v>0</v>
      </c>
      <c r="L27" s="35">
        <f t="shared" si="2"/>
        <v>6135</v>
      </c>
    </row>
    <row r="28" spans="2:12" ht="15.75" x14ac:dyDescent="0.25">
      <c r="B28" s="264" t="s">
        <v>317</v>
      </c>
      <c r="C28" s="264" t="s">
        <v>99</v>
      </c>
      <c r="D28" s="34" t="s">
        <v>89</v>
      </c>
      <c r="E28" s="241">
        <v>4000</v>
      </c>
      <c r="F28" s="34" t="s">
        <v>316</v>
      </c>
      <c r="G28" s="34"/>
      <c r="H28" s="34"/>
      <c r="I28" s="34">
        <f t="shared" si="0"/>
        <v>0</v>
      </c>
      <c r="J28" s="34"/>
      <c r="K28" s="34">
        <f t="shared" si="1"/>
        <v>0</v>
      </c>
      <c r="L28" s="35">
        <f t="shared" si="2"/>
        <v>4000</v>
      </c>
    </row>
    <row r="29" spans="2:12" ht="15.75" x14ac:dyDescent="0.25">
      <c r="B29" s="266" t="s">
        <v>317</v>
      </c>
      <c r="C29" s="264" t="s">
        <v>100</v>
      </c>
      <c r="D29" s="34" t="s">
        <v>33</v>
      </c>
      <c r="E29" s="241">
        <v>8965</v>
      </c>
      <c r="F29" s="34" t="s">
        <v>316</v>
      </c>
      <c r="G29" s="34"/>
      <c r="H29" s="34"/>
      <c r="I29" s="34">
        <f t="shared" si="0"/>
        <v>0</v>
      </c>
      <c r="J29" s="34"/>
      <c r="K29" s="34">
        <f t="shared" si="1"/>
        <v>0</v>
      </c>
      <c r="L29" s="35">
        <f t="shared" si="2"/>
        <v>8965</v>
      </c>
    </row>
    <row r="30" spans="2:12" ht="15.75" hidden="1" x14ac:dyDescent="0.25">
      <c r="B30" s="37" t="e">
        <v>#N/A</v>
      </c>
      <c r="C30" s="37" t="e">
        <v>#N/A</v>
      </c>
      <c r="D30" s="38"/>
      <c r="E30" s="241" t="e">
        <v>#N/A</v>
      </c>
      <c r="F30" s="38" t="s">
        <v>316</v>
      </c>
      <c r="G30" s="38"/>
      <c r="H30" s="38"/>
      <c r="I30" s="34">
        <f t="shared" si="0"/>
        <v>0</v>
      </c>
      <c r="J30" s="34"/>
      <c r="K30" s="34" t="e">
        <f t="shared" si="1"/>
        <v>#N/A</v>
      </c>
      <c r="L30" s="35" t="e">
        <f t="shared" si="2"/>
        <v>#N/A</v>
      </c>
    </row>
    <row r="31" spans="2:12" ht="15.75" hidden="1" x14ac:dyDescent="0.25">
      <c r="B31" s="37" t="s">
        <v>852</v>
      </c>
      <c r="C31" s="37" t="s">
        <v>142</v>
      </c>
      <c r="D31" s="34"/>
      <c r="E31" s="241">
        <v>0</v>
      </c>
      <c r="F31" s="38" t="s">
        <v>316</v>
      </c>
      <c r="G31" s="38"/>
      <c r="H31" s="38"/>
      <c r="I31" s="34">
        <f t="shared" si="0"/>
        <v>0</v>
      </c>
      <c r="J31" s="34"/>
      <c r="K31" s="34">
        <f t="shared" si="1"/>
        <v>0</v>
      </c>
      <c r="L31" s="35">
        <f t="shared" si="2"/>
        <v>0</v>
      </c>
    </row>
    <row r="32" spans="2:12" ht="31.5" hidden="1" collapsed="1" x14ac:dyDescent="0.25">
      <c r="B32" s="37" t="s">
        <v>319</v>
      </c>
      <c r="C32" s="36" t="s">
        <v>101</v>
      </c>
      <c r="D32" s="38" t="s">
        <v>89</v>
      </c>
      <c r="E32" s="241">
        <v>0</v>
      </c>
      <c r="F32" s="38" t="s">
        <v>316</v>
      </c>
      <c r="G32" s="38"/>
      <c r="H32" s="38"/>
      <c r="I32" s="34">
        <f t="shared" si="0"/>
        <v>0</v>
      </c>
      <c r="J32" s="34"/>
      <c r="K32" s="34">
        <f t="shared" si="1"/>
        <v>0</v>
      </c>
      <c r="L32" s="35">
        <f t="shared" si="2"/>
        <v>0</v>
      </c>
    </row>
    <row r="33" spans="2:12" ht="15.75" hidden="1" x14ac:dyDescent="0.25">
      <c r="B33" s="37" t="s">
        <v>319</v>
      </c>
      <c r="C33" s="37" t="s">
        <v>102</v>
      </c>
      <c r="D33" s="38" t="s">
        <v>89</v>
      </c>
      <c r="E33" s="241">
        <v>0</v>
      </c>
      <c r="F33" s="38" t="s">
        <v>316</v>
      </c>
      <c r="G33" s="38"/>
      <c r="H33" s="38"/>
      <c r="I33" s="34">
        <f t="shared" si="0"/>
        <v>0</v>
      </c>
      <c r="J33" s="34"/>
      <c r="K33" s="34">
        <f t="shared" si="1"/>
        <v>0</v>
      </c>
      <c r="L33" s="35">
        <f t="shared" si="2"/>
        <v>0</v>
      </c>
    </row>
    <row r="34" spans="2:12" ht="30" hidden="1" x14ac:dyDescent="0.25">
      <c r="B34" s="37" t="s">
        <v>319</v>
      </c>
      <c r="C34" s="37" t="s">
        <v>103</v>
      </c>
      <c r="D34" s="38" t="s">
        <v>89</v>
      </c>
      <c r="E34" s="241">
        <v>0</v>
      </c>
      <c r="F34" s="38" t="s">
        <v>316</v>
      </c>
      <c r="G34" s="38"/>
      <c r="H34" s="38"/>
      <c r="I34" s="34">
        <f t="shared" si="0"/>
        <v>0</v>
      </c>
      <c r="J34" s="34"/>
      <c r="K34" s="34">
        <f t="shared" si="1"/>
        <v>0</v>
      </c>
      <c r="L34" s="35">
        <f t="shared" si="2"/>
        <v>0</v>
      </c>
    </row>
    <row r="35" spans="2:12" ht="30" hidden="1" x14ac:dyDescent="0.25">
      <c r="B35" s="37" t="s">
        <v>319</v>
      </c>
      <c r="C35" s="37" t="s">
        <v>104</v>
      </c>
      <c r="D35" s="38" t="s">
        <v>89</v>
      </c>
      <c r="E35" s="241">
        <v>0</v>
      </c>
      <c r="F35" s="38" t="s">
        <v>316</v>
      </c>
      <c r="G35" s="38"/>
      <c r="H35" s="38"/>
      <c r="I35" s="34">
        <f t="shared" si="0"/>
        <v>0</v>
      </c>
      <c r="J35" s="34"/>
      <c r="K35" s="34">
        <f t="shared" si="1"/>
        <v>0</v>
      </c>
      <c r="L35" s="35">
        <f t="shared" si="2"/>
        <v>0</v>
      </c>
    </row>
    <row r="36" spans="2:12" ht="30" hidden="1" x14ac:dyDescent="0.25">
      <c r="B36" s="37" t="s">
        <v>319</v>
      </c>
      <c r="C36" s="37" t="s">
        <v>105</v>
      </c>
      <c r="D36" s="38" t="s">
        <v>89</v>
      </c>
      <c r="E36" s="35">
        <v>0</v>
      </c>
      <c r="F36" s="38" t="s">
        <v>316</v>
      </c>
      <c r="G36" s="38"/>
      <c r="H36" s="38"/>
      <c r="I36" s="34">
        <f t="shared" si="0"/>
        <v>0</v>
      </c>
      <c r="J36" s="34"/>
      <c r="K36" s="34">
        <f t="shared" si="1"/>
        <v>0</v>
      </c>
      <c r="L36" s="35">
        <f t="shared" si="2"/>
        <v>0</v>
      </c>
    </row>
    <row r="37" spans="2:12" ht="15.75" x14ac:dyDescent="0.25">
      <c r="B37" s="266" t="s">
        <v>319</v>
      </c>
      <c r="C37" s="266" t="s">
        <v>106</v>
      </c>
      <c r="D37" s="38" t="s">
        <v>89</v>
      </c>
      <c r="E37" s="35">
        <v>8166</v>
      </c>
      <c r="F37" s="38" t="s">
        <v>316</v>
      </c>
      <c r="G37" s="38"/>
      <c r="H37" s="38"/>
      <c r="I37" s="34">
        <f t="shared" si="0"/>
        <v>0</v>
      </c>
      <c r="J37" s="34"/>
      <c r="K37" s="34">
        <f t="shared" si="1"/>
        <v>0</v>
      </c>
      <c r="L37" s="35">
        <f t="shared" si="2"/>
        <v>8166</v>
      </c>
    </row>
    <row r="38" spans="2:12" ht="15.75" x14ac:dyDescent="0.25">
      <c r="B38" s="266" t="s">
        <v>319</v>
      </c>
      <c r="C38" s="266" t="s">
        <v>107</v>
      </c>
      <c r="D38" s="38" t="s">
        <v>89</v>
      </c>
      <c r="E38" s="35">
        <v>11166</v>
      </c>
      <c r="F38" s="38" t="s">
        <v>316</v>
      </c>
      <c r="G38" s="38"/>
      <c r="H38" s="38"/>
      <c r="I38" s="34">
        <f t="shared" si="0"/>
        <v>0</v>
      </c>
      <c r="J38" s="34"/>
      <c r="K38" s="34">
        <f t="shared" si="1"/>
        <v>0</v>
      </c>
      <c r="L38" s="35">
        <f t="shared" si="2"/>
        <v>11166</v>
      </c>
    </row>
    <row r="39" spans="2:12" ht="15.75" x14ac:dyDescent="0.25">
      <c r="B39" s="266" t="s">
        <v>319</v>
      </c>
      <c r="C39" s="266" t="s">
        <v>108</v>
      </c>
      <c r="D39" s="38" t="s">
        <v>89</v>
      </c>
      <c r="E39" s="35">
        <v>11166</v>
      </c>
      <c r="F39" s="38" t="s">
        <v>316</v>
      </c>
      <c r="G39" s="38"/>
      <c r="H39" s="38"/>
      <c r="I39" s="34">
        <f t="shared" si="0"/>
        <v>0</v>
      </c>
      <c r="J39" s="34"/>
      <c r="K39" s="34">
        <f t="shared" si="1"/>
        <v>0</v>
      </c>
      <c r="L39" s="35">
        <f t="shared" si="2"/>
        <v>11166</v>
      </c>
    </row>
    <row r="40" spans="2:12" ht="15.75" x14ac:dyDescent="0.25">
      <c r="B40" s="266" t="s">
        <v>319</v>
      </c>
      <c r="C40" s="266" t="s">
        <v>109</v>
      </c>
      <c r="D40" s="38" t="s">
        <v>89</v>
      </c>
      <c r="E40" s="35">
        <v>7100</v>
      </c>
      <c r="F40" s="38" t="s">
        <v>316</v>
      </c>
      <c r="G40" s="38"/>
      <c r="H40" s="38"/>
      <c r="I40" s="34">
        <f t="shared" si="0"/>
        <v>0</v>
      </c>
      <c r="J40" s="34"/>
      <c r="K40" s="34">
        <f t="shared" si="1"/>
        <v>0</v>
      </c>
      <c r="L40" s="35">
        <f t="shared" si="2"/>
        <v>7100</v>
      </c>
    </row>
    <row r="41" spans="2:12" ht="15.75" x14ac:dyDescent="0.25">
      <c r="B41" s="266" t="s">
        <v>320</v>
      </c>
      <c r="C41" s="266" t="s">
        <v>110</v>
      </c>
      <c r="D41" s="38" t="s">
        <v>111</v>
      </c>
      <c r="E41" s="35">
        <v>58800</v>
      </c>
      <c r="F41" s="38" t="s">
        <v>316</v>
      </c>
      <c r="G41" s="38"/>
      <c r="H41" s="38"/>
      <c r="I41" s="34">
        <f t="shared" si="0"/>
        <v>0</v>
      </c>
      <c r="J41" s="34"/>
      <c r="K41" s="34">
        <f t="shared" si="1"/>
        <v>0</v>
      </c>
      <c r="L41" s="35">
        <f t="shared" si="2"/>
        <v>58800</v>
      </c>
    </row>
    <row r="42" spans="2:12" ht="30" hidden="1" x14ac:dyDescent="0.25">
      <c r="B42" s="37" t="s">
        <v>320</v>
      </c>
      <c r="C42" s="37" t="s">
        <v>112</v>
      </c>
      <c r="D42" s="38" t="s">
        <v>111</v>
      </c>
      <c r="E42" s="35">
        <v>0</v>
      </c>
      <c r="F42" s="38" t="s">
        <v>316</v>
      </c>
      <c r="G42" s="38"/>
      <c r="H42" s="38"/>
      <c r="I42" s="34">
        <f t="shared" si="0"/>
        <v>0</v>
      </c>
      <c r="J42" s="34"/>
      <c r="K42" s="34">
        <f t="shared" si="1"/>
        <v>0</v>
      </c>
      <c r="L42" s="35">
        <f t="shared" si="2"/>
        <v>0</v>
      </c>
    </row>
    <row r="43" spans="2:12" ht="15.75" x14ac:dyDescent="0.25">
      <c r="B43" s="266" t="s">
        <v>317</v>
      </c>
      <c r="C43" s="266" t="s">
        <v>189</v>
      </c>
      <c r="D43" s="38" t="s">
        <v>77</v>
      </c>
      <c r="E43" s="35">
        <v>517575.19693439989</v>
      </c>
      <c r="F43" s="38" t="s">
        <v>316</v>
      </c>
      <c r="G43" s="38"/>
      <c r="H43" s="38"/>
      <c r="I43" s="34">
        <f t="shared" si="0"/>
        <v>0</v>
      </c>
      <c r="J43" s="34"/>
      <c r="K43" s="34">
        <f t="shared" si="1"/>
        <v>0</v>
      </c>
      <c r="L43" s="35">
        <f t="shared" si="2"/>
        <v>517575.19693439989</v>
      </c>
    </row>
    <row r="44" spans="2:12" ht="15.75" x14ac:dyDescent="0.25">
      <c r="B44" s="266" t="s">
        <v>317</v>
      </c>
      <c r="C44" s="266" t="s">
        <v>190</v>
      </c>
      <c r="D44" s="38" t="s">
        <v>77</v>
      </c>
      <c r="E44" s="35">
        <v>690100.26257919986</v>
      </c>
      <c r="F44" s="38" t="s">
        <v>316</v>
      </c>
      <c r="G44" s="38"/>
      <c r="H44" s="38"/>
      <c r="I44" s="34">
        <f t="shared" si="0"/>
        <v>0</v>
      </c>
      <c r="J44" s="34"/>
      <c r="K44" s="34">
        <f t="shared" si="1"/>
        <v>0</v>
      </c>
      <c r="L44" s="35">
        <f t="shared" si="2"/>
        <v>690100.26257919986</v>
      </c>
    </row>
    <row r="45" spans="2:12" ht="15.75" hidden="1" x14ac:dyDescent="0.25">
      <c r="B45" s="37" t="e">
        <v>#N/A</v>
      </c>
      <c r="C45" s="37" t="e">
        <v>#N/A</v>
      </c>
      <c r="D45" s="38"/>
      <c r="E45" s="35" t="e">
        <v>#N/A</v>
      </c>
      <c r="F45" s="38" t="s">
        <v>316</v>
      </c>
      <c r="G45" s="38"/>
      <c r="H45" s="38"/>
      <c r="I45" s="34">
        <f t="shared" si="0"/>
        <v>0</v>
      </c>
      <c r="J45" s="34"/>
      <c r="K45" s="34" t="e">
        <f t="shared" si="1"/>
        <v>#N/A</v>
      </c>
      <c r="L45" s="35" t="e">
        <f t="shared" si="2"/>
        <v>#N/A</v>
      </c>
    </row>
    <row r="46" spans="2:12" ht="30" hidden="1" x14ac:dyDescent="0.25">
      <c r="B46" s="37" t="s">
        <v>852</v>
      </c>
      <c r="C46" s="37" t="s">
        <v>144</v>
      </c>
      <c r="D46" s="38"/>
      <c r="E46" s="35">
        <v>0</v>
      </c>
      <c r="F46" s="38" t="s">
        <v>316</v>
      </c>
      <c r="G46" s="38"/>
      <c r="H46" s="38"/>
      <c r="I46" s="34">
        <f t="shared" si="0"/>
        <v>0</v>
      </c>
      <c r="J46" s="34"/>
      <c r="K46" s="34">
        <f t="shared" si="1"/>
        <v>0</v>
      </c>
      <c r="L46" s="35">
        <f t="shared" si="2"/>
        <v>0</v>
      </c>
    </row>
    <row r="47" spans="2:12" ht="60" hidden="1" collapsed="1" x14ac:dyDescent="0.25">
      <c r="B47" s="37" t="s">
        <v>321</v>
      </c>
      <c r="C47" s="37" t="s">
        <v>113</v>
      </c>
      <c r="D47" s="38" t="s">
        <v>7</v>
      </c>
      <c r="E47" s="35">
        <v>0</v>
      </c>
      <c r="F47" s="38" t="s">
        <v>316</v>
      </c>
      <c r="G47" s="38"/>
      <c r="H47" s="38"/>
      <c r="I47" s="34">
        <f t="shared" si="0"/>
        <v>0</v>
      </c>
      <c r="J47" s="34"/>
      <c r="K47" s="34">
        <f t="shared" si="1"/>
        <v>0</v>
      </c>
      <c r="L47" s="35">
        <f t="shared" si="2"/>
        <v>0</v>
      </c>
    </row>
    <row r="48" spans="2:12" ht="15.75" x14ac:dyDescent="0.25">
      <c r="B48" s="266" t="s">
        <v>321</v>
      </c>
      <c r="C48" s="266" t="s">
        <v>114</v>
      </c>
      <c r="D48" s="38" t="s">
        <v>7</v>
      </c>
      <c r="E48" s="35">
        <v>4778.3835577402579</v>
      </c>
      <c r="F48" s="38" t="s">
        <v>316</v>
      </c>
      <c r="G48" s="38"/>
      <c r="H48" s="38"/>
      <c r="I48" s="34">
        <f t="shared" si="0"/>
        <v>0</v>
      </c>
      <c r="J48" s="34"/>
      <c r="K48" s="34">
        <f t="shared" si="1"/>
        <v>0</v>
      </c>
      <c r="L48" s="35">
        <f t="shared" si="2"/>
        <v>4778.3835577402579</v>
      </c>
    </row>
    <row r="49" spans="2:12" ht="15.75" x14ac:dyDescent="0.25">
      <c r="B49" s="266" t="s">
        <v>317</v>
      </c>
      <c r="C49" s="266" t="s">
        <v>115</v>
      </c>
      <c r="D49" s="38" t="s">
        <v>77</v>
      </c>
      <c r="E49" s="35">
        <v>50000</v>
      </c>
      <c r="F49" s="38" t="s">
        <v>316</v>
      </c>
      <c r="G49" s="38"/>
      <c r="H49" s="38"/>
      <c r="I49" s="34">
        <f t="shared" si="0"/>
        <v>0</v>
      </c>
      <c r="J49" s="34"/>
      <c r="K49" s="34">
        <f t="shared" si="1"/>
        <v>0</v>
      </c>
      <c r="L49" s="35">
        <f t="shared" si="2"/>
        <v>50000</v>
      </c>
    </row>
    <row r="50" spans="2:12" ht="15.75" hidden="1" x14ac:dyDescent="0.25">
      <c r="B50" s="37" t="e">
        <v>#N/A</v>
      </c>
      <c r="C50" s="37" t="e">
        <v>#N/A</v>
      </c>
      <c r="D50" s="38"/>
      <c r="E50" s="35" t="e">
        <v>#N/A</v>
      </c>
      <c r="F50" s="38" t="s">
        <v>316</v>
      </c>
      <c r="G50" s="38"/>
      <c r="H50" s="38"/>
      <c r="I50" s="34">
        <f t="shared" si="0"/>
        <v>0</v>
      </c>
      <c r="J50" s="34"/>
      <c r="K50" s="34" t="e">
        <f t="shared" si="1"/>
        <v>#N/A</v>
      </c>
      <c r="L50" s="35" t="e">
        <f t="shared" si="2"/>
        <v>#N/A</v>
      </c>
    </row>
    <row r="51" spans="2:12" ht="15.75" hidden="1" x14ac:dyDescent="0.25">
      <c r="B51" s="37" t="s">
        <v>852</v>
      </c>
      <c r="C51" s="37" t="s">
        <v>143</v>
      </c>
      <c r="D51" s="38"/>
      <c r="E51" s="35">
        <v>0</v>
      </c>
      <c r="F51" s="38" t="s">
        <v>316</v>
      </c>
      <c r="G51" s="38"/>
      <c r="H51" s="38"/>
      <c r="I51" s="34">
        <f t="shared" si="0"/>
        <v>0</v>
      </c>
      <c r="J51" s="34"/>
      <c r="K51" s="34">
        <f t="shared" si="1"/>
        <v>0</v>
      </c>
      <c r="L51" s="35">
        <f t="shared" si="2"/>
        <v>0</v>
      </c>
    </row>
    <row r="52" spans="2:12" ht="15.75" collapsed="1" x14ac:dyDescent="0.25">
      <c r="B52" s="266" t="s">
        <v>319</v>
      </c>
      <c r="C52" s="266" t="s">
        <v>10</v>
      </c>
      <c r="D52" s="38" t="s">
        <v>7</v>
      </c>
      <c r="E52" s="35">
        <v>869.00000000000011</v>
      </c>
      <c r="F52" s="38" t="s">
        <v>316</v>
      </c>
      <c r="G52" s="38"/>
      <c r="H52" s="38"/>
      <c r="I52" s="34">
        <f t="shared" si="0"/>
        <v>0</v>
      </c>
      <c r="J52" s="34"/>
      <c r="K52" s="34">
        <f t="shared" si="1"/>
        <v>0</v>
      </c>
      <c r="L52" s="35">
        <f t="shared" si="2"/>
        <v>869.00000000000011</v>
      </c>
    </row>
    <row r="53" spans="2:12" ht="30" hidden="1" x14ac:dyDescent="0.25">
      <c r="B53" s="37" t="s">
        <v>322</v>
      </c>
      <c r="C53" s="37" t="s">
        <v>11</v>
      </c>
      <c r="D53" s="38" t="s">
        <v>7</v>
      </c>
      <c r="E53" s="35">
        <v>0</v>
      </c>
      <c r="F53" s="38" t="s">
        <v>316</v>
      </c>
      <c r="G53" s="38"/>
      <c r="H53" s="38"/>
      <c r="I53" s="34">
        <f t="shared" si="0"/>
        <v>0</v>
      </c>
      <c r="J53" s="34"/>
      <c r="K53" s="34">
        <f t="shared" si="1"/>
        <v>0</v>
      </c>
      <c r="L53" s="35">
        <f t="shared" si="2"/>
        <v>0</v>
      </c>
    </row>
    <row r="54" spans="2:12" ht="15.75" hidden="1" x14ac:dyDescent="0.25">
      <c r="B54" s="37" t="s">
        <v>317</v>
      </c>
      <c r="C54" s="37" t="s">
        <v>12</v>
      </c>
      <c r="D54" s="38" t="s">
        <v>5</v>
      </c>
      <c r="E54" s="35">
        <v>0</v>
      </c>
      <c r="F54" s="38" t="s">
        <v>316</v>
      </c>
      <c r="G54" s="38"/>
      <c r="H54" s="38"/>
      <c r="I54" s="34">
        <f t="shared" si="0"/>
        <v>0</v>
      </c>
      <c r="J54" s="34"/>
      <c r="K54" s="34">
        <f t="shared" si="1"/>
        <v>0</v>
      </c>
      <c r="L54" s="35">
        <f t="shared" si="2"/>
        <v>0</v>
      </c>
    </row>
    <row r="55" spans="2:12" ht="15.75" hidden="1" x14ac:dyDescent="0.25">
      <c r="B55" s="37" t="s">
        <v>329</v>
      </c>
      <c r="C55" s="37" t="s">
        <v>13</v>
      </c>
      <c r="D55" s="38" t="s">
        <v>5</v>
      </c>
      <c r="E55" s="35">
        <v>0</v>
      </c>
      <c r="F55" s="38" t="s">
        <v>316</v>
      </c>
      <c r="G55" s="38"/>
      <c r="H55" s="38"/>
      <c r="I55" s="34">
        <f t="shared" si="0"/>
        <v>0</v>
      </c>
      <c r="J55" s="34"/>
      <c r="K55" s="34">
        <f t="shared" si="1"/>
        <v>0</v>
      </c>
      <c r="L55" s="35">
        <f t="shared" si="2"/>
        <v>0</v>
      </c>
    </row>
    <row r="56" spans="2:12" ht="15.75" hidden="1" x14ac:dyDescent="0.25">
      <c r="B56" s="37" t="e">
        <v>#N/A</v>
      </c>
      <c r="C56" s="37" t="e">
        <v>#N/A</v>
      </c>
      <c r="D56" s="38"/>
      <c r="E56" s="35" t="e">
        <v>#N/A</v>
      </c>
      <c r="F56" s="38" t="s">
        <v>316</v>
      </c>
      <c r="G56" s="38"/>
      <c r="H56" s="38"/>
      <c r="I56" s="34">
        <f t="shared" si="0"/>
        <v>0</v>
      </c>
      <c r="J56" s="34"/>
      <c r="K56" s="34" t="e">
        <f t="shared" si="1"/>
        <v>#N/A</v>
      </c>
      <c r="L56" s="35" t="e">
        <f t="shared" si="2"/>
        <v>#N/A</v>
      </c>
    </row>
    <row r="57" spans="2:12" ht="15.75" hidden="1" x14ac:dyDescent="0.25">
      <c r="B57" s="37" t="s">
        <v>852</v>
      </c>
      <c r="C57" s="37" t="s">
        <v>14</v>
      </c>
      <c r="D57" s="38"/>
      <c r="E57" s="35">
        <v>0</v>
      </c>
      <c r="F57" s="38" t="s">
        <v>316</v>
      </c>
      <c r="G57" s="38"/>
      <c r="H57" s="38"/>
      <c r="I57" s="34">
        <f t="shared" si="0"/>
        <v>0</v>
      </c>
      <c r="J57" s="34"/>
      <c r="K57" s="34">
        <f t="shared" si="1"/>
        <v>0</v>
      </c>
      <c r="L57" s="35">
        <f t="shared" si="2"/>
        <v>0</v>
      </c>
    </row>
    <row r="58" spans="2:12" ht="15.75" collapsed="1" x14ac:dyDescent="0.25">
      <c r="B58" s="266" t="s">
        <v>324</v>
      </c>
      <c r="C58" s="266" t="s">
        <v>15</v>
      </c>
      <c r="D58" s="38" t="s">
        <v>7</v>
      </c>
      <c r="E58" s="35">
        <v>1045</v>
      </c>
      <c r="F58" s="38" t="s">
        <v>316</v>
      </c>
      <c r="G58" s="38"/>
      <c r="H58" s="38"/>
      <c r="I58" s="34">
        <f t="shared" si="0"/>
        <v>0</v>
      </c>
      <c r="J58" s="34"/>
      <c r="K58" s="34">
        <f t="shared" si="1"/>
        <v>0</v>
      </c>
      <c r="L58" s="35">
        <f t="shared" si="2"/>
        <v>1045</v>
      </c>
    </row>
    <row r="59" spans="2:12" ht="15.75" hidden="1" x14ac:dyDescent="0.25">
      <c r="B59" s="37" t="s">
        <v>324</v>
      </c>
      <c r="C59" s="37" t="s">
        <v>16</v>
      </c>
      <c r="D59" s="38" t="s">
        <v>7</v>
      </c>
      <c r="E59" s="35">
        <v>0</v>
      </c>
      <c r="F59" s="38" t="s">
        <v>316</v>
      </c>
      <c r="G59" s="38"/>
      <c r="H59" s="38"/>
      <c r="I59" s="34">
        <f t="shared" si="0"/>
        <v>0</v>
      </c>
      <c r="J59" s="34"/>
      <c r="K59" s="34">
        <f t="shared" si="1"/>
        <v>0</v>
      </c>
      <c r="L59" s="35">
        <f t="shared" si="2"/>
        <v>0</v>
      </c>
    </row>
    <row r="60" spans="2:12" ht="15.75" hidden="1" x14ac:dyDescent="0.25">
      <c r="B60" s="37" t="e">
        <v>#N/A</v>
      </c>
      <c r="C60" s="37" t="e">
        <v>#N/A</v>
      </c>
      <c r="D60" s="38"/>
      <c r="E60" s="35" t="e">
        <v>#N/A</v>
      </c>
      <c r="F60" s="38" t="s">
        <v>316</v>
      </c>
      <c r="G60" s="38"/>
      <c r="H60" s="38"/>
      <c r="I60" s="34">
        <f t="shared" si="0"/>
        <v>0</v>
      </c>
      <c r="J60" s="34"/>
      <c r="K60" s="34" t="e">
        <f t="shared" si="1"/>
        <v>#N/A</v>
      </c>
      <c r="L60" s="35" t="e">
        <f t="shared" si="2"/>
        <v>#N/A</v>
      </c>
    </row>
    <row r="61" spans="2:12" ht="15.75" hidden="1" x14ac:dyDescent="0.25">
      <c r="B61" s="37" t="s">
        <v>852</v>
      </c>
      <c r="C61" s="37" t="s">
        <v>17</v>
      </c>
      <c r="D61" s="38"/>
      <c r="E61" s="35">
        <v>0</v>
      </c>
      <c r="F61" s="38" t="s">
        <v>316</v>
      </c>
      <c r="G61" s="38"/>
      <c r="H61" s="38"/>
      <c r="I61" s="34">
        <f t="shared" si="0"/>
        <v>0</v>
      </c>
      <c r="J61" s="34"/>
      <c r="K61" s="34">
        <f t="shared" si="1"/>
        <v>0</v>
      </c>
      <c r="L61" s="35">
        <f t="shared" si="2"/>
        <v>0</v>
      </c>
    </row>
    <row r="62" spans="2:12" ht="30" hidden="1" collapsed="1" x14ac:dyDescent="0.25">
      <c r="B62" s="37" t="s">
        <v>322</v>
      </c>
      <c r="C62" s="37" t="s">
        <v>18</v>
      </c>
      <c r="D62" s="38" t="s">
        <v>7</v>
      </c>
      <c r="E62" s="35">
        <v>0</v>
      </c>
      <c r="F62" s="38" t="s">
        <v>316</v>
      </c>
      <c r="G62" s="38"/>
      <c r="H62" s="38"/>
      <c r="I62" s="34">
        <f t="shared" si="0"/>
        <v>0</v>
      </c>
      <c r="J62" s="34"/>
      <c r="K62" s="34">
        <f t="shared" si="1"/>
        <v>0</v>
      </c>
      <c r="L62" s="35">
        <f t="shared" si="2"/>
        <v>0</v>
      </c>
    </row>
    <row r="63" spans="2:12" ht="30" hidden="1" x14ac:dyDescent="0.25">
      <c r="B63" s="37" t="s">
        <v>322</v>
      </c>
      <c r="C63" s="37" t="s">
        <v>19</v>
      </c>
      <c r="D63" s="38" t="s">
        <v>7</v>
      </c>
      <c r="E63" s="35">
        <v>0</v>
      </c>
      <c r="F63" s="38" t="s">
        <v>316</v>
      </c>
      <c r="G63" s="38"/>
      <c r="H63" s="38"/>
      <c r="I63" s="34">
        <f t="shared" si="0"/>
        <v>0</v>
      </c>
      <c r="J63" s="34"/>
      <c r="K63" s="34">
        <f t="shared" si="1"/>
        <v>0</v>
      </c>
      <c r="L63" s="35">
        <f t="shared" si="2"/>
        <v>0</v>
      </c>
    </row>
    <row r="64" spans="2:12" ht="15.75" x14ac:dyDescent="0.25">
      <c r="B64" s="266" t="s">
        <v>322</v>
      </c>
      <c r="C64" s="266" t="s">
        <v>20</v>
      </c>
      <c r="D64" s="38" t="s">
        <v>7</v>
      </c>
      <c r="E64" s="35">
        <v>1530.1000000000001</v>
      </c>
      <c r="F64" s="38" t="s">
        <v>316</v>
      </c>
      <c r="G64" s="38"/>
      <c r="H64" s="38"/>
      <c r="I64" s="34">
        <f t="shared" si="0"/>
        <v>0</v>
      </c>
      <c r="J64" s="34"/>
      <c r="K64" s="34">
        <f t="shared" si="1"/>
        <v>0</v>
      </c>
      <c r="L64" s="35">
        <f t="shared" si="2"/>
        <v>1530.1000000000001</v>
      </c>
    </row>
    <row r="65" spans="2:12" ht="30" hidden="1" x14ac:dyDescent="0.25">
      <c r="B65" s="37" t="s">
        <v>322</v>
      </c>
      <c r="C65" s="37" t="s">
        <v>21</v>
      </c>
      <c r="D65" s="38" t="s">
        <v>7</v>
      </c>
      <c r="E65" s="35">
        <v>0</v>
      </c>
      <c r="F65" s="38" t="s">
        <v>316</v>
      </c>
      <c r="G65" s="38"/>
      <c r="H65" s="38"/>
      <c r="I65" s="34">
        <f t="shared" si="0"/>
        <v>0</v>
      </c>
      <c r="J65" s="34"/>
      <c r="K65" s="34">
        <f t="shared" si="1"/>
        <v>0</v>
      </c>
      <c r="L65" s="35">
        <f t="shared" si="2"/>
        <v>0</v>
      </c>
    </row>
    <row r="66" spans="2:12" ht="15.75" x14ac:dyDescent="0.25">
      <c r="B66" s="266" t="s">
        <v>322</v>
      </c>
      <c r="C66" s="266" t="s">
        <v>22</v>
      </c>
      <c r="D66" s="38" t="s">
        <v>23</v>
      </c>
      <c r="E66" s="35">
        <v>50000</v>
      </c>
      <c r="F66" s="38" t="s">
        <v>316</v>
      </c>
      <c r="G66" s="38"/>
      <c r="H66" s="38"/>
      <c r="I66" s="34">
        <f t="shared" si="0"/>
        <v>0</v>
      </c>
      <c r="J66" s="34"/>
      <c r="K66" s="34">
        <f t="shared" si="1"/>
        <v>0</v>
      </c>
      <c r="L66" s="35">
        <f t="shared" si="2"/>
        <v>50000</v>
      </c>
    </row>
    <row r="67" spans="2:12" ht="15.75" hidden="1" x14ac:dyDescent="0.25">
      <c r="B67" s="37" t="e">
        <v>#N/A</v>
      </c>
      <c r="C67" s="37" t="e">
        <v>#N/A</v>
      </c>
      <c r="D67" s="38"/>
      <c r="E67" s="35" t="e">
        <v>#N/A</v>
      </c>
      <c r="F67" s="38" t="s">
        <v>316</v>
      </c>
      <c r="G67" s="38"/>
      <c r="H67" s="38"/>
      <c r="I67" s="34">
        <f t="shared" si="0"/>
        <v>0</v>
      </c>
      <c r="J67" s="34"/>
      <c r="K67" s="34" t="e">
        <f t="shared" si="1"/>
        <v>#N/A</v>
      </c>
      <c r="L67" s="35" t="e">
        <f t="shared" si="2"/>
        <v>#N/A</v>
      </c>
    </row>
    <row r="68" spans="2:12" ht="15.75" hidden="1" x14ac:dyDescent="0.25">
      <c r="B68" s="37" t="s">
        <v>852</v>
      </c>
      <c r="C68" s="37" t="s">
        <v>24</v>
      </c>
      <c r="D68" s="38"/>
      <c r="E68" s="35">
        <v>0</v>
      </c>
      <c r="F68" s="38" t="s">
        <v>316</v>
      </c>
      <c r="G68" s="38"/>
      <c r="H68" s="38"/>
      <c r="I68" s="34">
        <f t="shared" si="0"/>
        <v>0</v>
      </c>
      <c r="J68" s="34"/>
      <c r="K68" s="34">
        <f t="shared" si="1"/>
        <v>0</v>
      </c>
      <c r="L68" s="35">
        <f t="shared" si="2"/>
        <v>0</v>
      </c>
    </row>
    <row r="69" spans="2:12" ht="15.75" collapsed="1" x14ac:dyDescent="0.25">
      <c r="B69" s="266" t="s">
        <v>323</v>
      </c>
      <c r="C69" s="266" t="s">
        <v>25</v>
      </c>
      <c r="D69" s="38" t="s">
        <v>7</v>
      </c>
      <c r="E69" s="35">
        <v>1650.0000000000002</v>
      </c>
      <c r="F69" s="38" t="s">
        <v>316</v>
      </c>
      <c r="G69" s="38"/>
      <c r="H69" s="38"/>
      <c r="I69" s="34">
        <f t="shared" si="0"/>
        <v>0</v>
      </c>
      <c r="J69" s="34"/>
      <c r="K69" s="34">
        <f t="shared" si="1"/>
        <v>0</v>
      </c>
      <c r="L69" s="35">
        <f t="shared" si="2"/>
        <v>1650.0000000000002</v>
      </c>
    </row>
    <row r="70" spans="2:12" ht="15.75" x14ac:dyDescent="0.25">
      <c r="B70" s="266" t="s">
        <v>323</v>
      </c>
      <c r="C70" s="266" t="s">
        <v>26</v>
      </c>
      <c r="D70" s="38" t="s">
        <v>7</v>
      </c>
      <c r="E70" s="35">
        <v>330</v>
      </c>
      <c r="F70" s="38" t="s">
        <v>316</v>
      </c>
      <c r="G70" s="38"/>
      <c r="H70" s="38"/>
      <c r="I70" s="34">
        <f t="shared" si="0"/>
        <v>0</v>
      </c>
      <c r="J70" s="34"/>
      <c r="K70" s="34">
        <f t="shared" si="1"/>
        <v>0</v>
      </c>
      <c r="L70" s="35">
        <f t="shared" si="2"/>
        <v>330</v>
      </c>
    </row>
    <row r="71" spans="2:12" ht="15.75" x14ac:dyDescent="0.25">
      <c r="B71" s="266" t="s">
        <v>323</v>
      </c>
      <c r="C71" s="266" t="s">
        <v>27</v>
      </c>
      <c r="D71" s="38" t="s">
        <v>7</v>
      </c>
      <c r="E71" s="35">
        <v>1650.0000000000002</v>
      </c>
      <c r="F71" s="38" t="s">
        <v>316</v>
      </c>
      <c r="G71" s="38"/>
      <c r="H71" s="38"/>
      <c r="I71" s="34">
        <f t="shared" ref="I71:I121" si="3">G71+H71</f>
        <v>0</v>
      </c>
      <c r="J71" s="34"/>
      <c r="K71" s="34">
        <f t="shared" si="1"/>
        <v>0</v>
      </c>
      <c r="L71" s="35">
        <f t="shared" si="2"/>
        <v>1650.0000000000002</v>
      </c>
    </row>
    <row r="72" spans="2:12" ht="15.75" x14ac:dyDescent="0.25">
      <c r="B72" s="266" t="s">
        <v>323</v>
      </c>
      <c r="C72" s="266" t="s">
        <v>28</v>
      </c>
      <c r="D72" s="38" t="s">
        <v>7</v>
      </c>
      <c r="E72" s="35">
        <v>3388.0000000000005</v>
      </c>
      <c r="F72" s="38" t="s">
        <v>316</v>
      </c>
      <c r="G72" s="38"/>
      <c r="H72" s="38"/>
      <c r="I72" s="34">
        <f t="shared" si="3"/>
        <v>0</v>
      </c>
      <c r="J72" s="34"/>
      <c r="K72" s="34">
        <f t="shared" ref="K72:K121" si="4">J72*E72</f>
        <v>0</v>
      </c>
      <c r="L72" s="35">
        <f t="shared" ref="L72:L121" si="5">E72+I72+K72</f>
        <v>3388.0000000000005</v>
      </c>
    </row>
    <row r="73" spans="2:12" ht="15.75" hidden="1" x14ac:dyDescent="0.25">
      <c r="B73" s="37" t="e">
        <v>#N/A</v>
      </c>
      <c r="C73" s="37" t="e">
        <v>#N/A</v>
      </c>
      <c r="D73" s="38"/>
      <c r="E73" s="35" t="e">
        <v>#N/A</v>
      </c>
      <c r="F73" s="38" t="s">
        <v>316</v>
      </c>
      <c r="G73" s="38"/>
      <c r="H73" s="38"/>
      <c r="I73" s="34">
        <f t="shared" si="3"/>
        <v>0</v>
      </c>
      <c r="J73" s="34"/>
      <c r="K73" s="34" t="e">
        <f t="shared" si="4"/>
        <v>#N/A</v>
      </c>
      <c r="L73" s="35" t="e">
        <f t="shared" si="5"/>
        <v>#N/A</v>
      </c>
    </row>
    <row r="74" spans="2:12" ht="15.75" hidden="1" x14ac:dyDescent="0.25">
      <c r="B74" s="37" t="s">
        <v>852</v>
      </c>
      <c r="C74" s="37" t="s">
        <v>29</v>
      </c>
      <c r="D74" s="38"/>
      <c r="E74" s="35">
        <v>0</v>
      </c>
      <c r="F74" s="38" t="s">
        <v>316</v>
      </c>
      <c r="G74" s="38"/>
      <c r="H74" s="38"/>
      <c r="I74" s="34">
        <f t="shared" si="3"/>
        <v>0</v>
      </c>
      <c r="J74" s="34"/>
      <c r="K74" s="34">
        <f t="shared" si="4"/>
        <v>0</v>
      </c>
      <c r="L74" s="35">
        <f t="shared" si="5"/>
        <v>0</v>
      </c>
    </row>
    <row r="75" spans="2:12" ht="15.75" collapsed="1" x14ac:dyDescent="0.25">
      <c r="B75" s="266" t="s">
        <v>320</v>
      </c>
      <c r="C75" s="266" t="s">
        <v>30</v>
      </c>
      <c r="D75" s="38" t="s">
        <v>7</v>
      </c>
      <c r="E75" s="35">
        <v>7645.0000000000009</v>
      </c>
      <c r="F75" s="38" t="s">
        <v>316</v>
      </c>
      <c r="G75" s="38"/>
      <c r="H75" s="38"/>
      <c r="I75" s="34">
        <f t="shared" si="3"/>
        <v>0</v>
      </c>
      <c r="J75" s="34"/>
      <c r="K75" s="34">
        <f t="shared" si="4"/>
        <v>0</v>
      </c>
      <c r="L75" s="35">
        <f t="shared" si="5"/>
        <v>7645.0000000000009</v>
      </c>
    </row>
    <row r="76" spans="2:12" ht="15.75" x14ac:dyDescent="0.25">
      <c r="B76" s="266" t="s">
        <v>322</v>
      </c>
      <c r="C76" s="266" t="s">
        <v>31</v>
      </c>
      <c r="D76" s="38" t="s">
        <v>7</v>
      </c>
      <c r="E76" s="35">
        <v>979.00000000000011</v>
      </c>
      <c r="F76" s="38" t="s">
        <v>316</v>
      </c>
      <c r="G76" s="38"/>
      <c r="H76" s="38"/>
      <c r="I76" s="34">
        <f t="shared" si="3"/>
        <v>0</v>
      </c>
      <c r="J76" s="34"/>
      <c r="K76" s="34">
        <f t="shared" si="4"/>
        <v>0</v>
      </c>
      <c r="L76" s="35">
        <f t="shared" si="5"/>
        <v>979.00000000000011</v>
      </c>
    </row>
    <row r="77" spans="2:12" ht="15.75" x14ac:dyDescent="0.25">
      <c r="B77" s="266" t="s">
        <v>326</v>
      </c>
      <c r="C77" s="266" t="s">
        <v>32</v>
      </c>
      <c r="D77" s="38" t="s">
        <v>33</v>
      </c>
      <c r="E77" s="35">
        <v>1000</v>
      </c>
      <c r="F77" s="38" t="s">
        <v>316</v>
      </c>
      <c r="G77" s="38"/>
      <c r="H77" s="38"/>
      <c r="I77" s="34">
        <f t="shared" si="3"/>
        <v>0</v>
      </c>
      <c r="J77" s="34"/>
      <c r="K77" s="34">
        <f t="shared" si="4"/>
        <v>0</v>
      </c>
      <c r="L77" s="35">
        <f t="shared" si="5"/>
        <v>1000</v>
      </c>
    </row>
    <row r="78" spans="2:12" ht="15.75" x14ac:dyDescent="0.25">
      <c r="B78" s="266" t="s">
        <v>326</v>
      </c>
      <c r="C78" s="266" t="s">
        <v>34</v>
      </c>
      <c r="D78" s="38" t="s">
        <v>33</v>
      </c>
      <c r="E78" s="35">
        <v>1000</v>
      </c>
      <c r="F78" s="38" t="s">
        <v>316</v>
      </c>
      <c r="G78" s="38"/>
      <c r="H78" s="38"/>
      <c r="I78" s="34">
        <f t="shared" si="3"/>
        <v>0</v>
      </c>
      <c r="J78" s="34"/>
      <c r="K78" s="34">
        <f t="shared" si="4"/>
        <v>0</v>
      </c>
      <c r="L78" s="35">
        <f t="shared" si="5"/>
        <v>1000</v>
      </c>
    </row>
    <row r="79" spans="2:12" ht="15.75" hidden="1" x14ac:dyDescent="0.25">
      <c r="B79" s="37" t="e">
        <v>#N/A</v>
      </c>
      <c r="C79" s="37" t="e">
        <v>#N/A</v>
      </c>
      <c r="D79" s="38"/>
      <c r="E79" s="35" t="e">
        <v>#N/A</v>
      </c>
      <c r="F79" s="38" t="s">
        <v>316</v>
      </c>
      <c r="G79" s="38"/>
      <c r="H79" s="38"/>
      <c r="I79" s="34">
        <f t="shared" si="3"/>
        <v>0</v>
      </c>
      <c r="J79" s="34"/>
      <c r="K79" s="34" t="e">
        <f t="shared" si="4"/>
        <v>#N/A</v>
      </c>
      <c r="L79" s="35" t="e">
        <f t="shared" si="5"/>
        <v>#N/A</v>
      </c>
    </row>
    <row r="80" spans="2:12" ht="15.75" hidden="1" x14ac:dyDescent="0.25">
      <c r="B80" s="37" t="s">
        <v>852</v>
      </c>
      <c r="C80" s="37" t="s">
        <v>35</v>
      </c>
      <c r="D80" s="38"/>
      <c r="E80" s="35">
        <v>0</v>
      </c>
      <c r="F80" s="38" t="s">
        <v>316</v>
      </c>
      <c r="G80" s="38"/>
      <c r="H80" s="38"/>
      <c r="I80" s="34">
        <f t="shared" si="3"/>
        <v>0</v>
      </c>
      <c r="J80" s="34"/>
      <c r="K80" s="34">
        <f t="shared" si="4"/>
        <v>0</v>
      </c>
      <c r="L80" s="35">
        <f t="shared" si="5"/>
        <v>0</v>
      </c>
    </row>
    <row r="81" spans="2:12" ht="15.75" collapsed="1" x14ac:dyDescent="0.25">
      <c r="B81" s="266" t="s">
        <v>325</v>
      </c>
      <c r="C81" s="266" t="s">
        <v>36</v>
      </c>
      <c r="D81" s="38" t="s">
        <v>7</v>
      </c>
      <c r="E81" s="35">
        <v>1200</v>
      </c>
      <c r="F81" s="38" t="s">
        <v>316</v>
      </c>
      <c r="G81" s="38"/>
      <c r="H81" s="38"/>
      <c r="I81" s="34">
        <f t="shared" si="3"/>
        <v>0</v>
      </c>
      <c r="J81" s="34"/>
      <c r="K81" s="34">
        <f t="shared" si="4"/>
        <v>0</v>
      </c>
      <c r="L81" s="35">
        <f t="shared" si="5"/>
        <v>1200</v>
      </c>
    </row>
    <row r="82" spans="2:12" ht="15.75" x14ac:dyDescent="0.25">
      <c r="B82" s="266" t="s">
        <v>323</v>
      </c>
      <c r="C82" s="266" t="s">
        <v>37</v>
      </c>
      <c r="D82" s="38" t="s">
        <v>7</v>
      </c>
      <c r="E82" s="35">
        <v>1980.0000000000002</v>
      </c>
      <c r="F82" s="38" t="s">
        <v>316</v>
      </c>
      <c r="G82" s="38"/>
      <c r="H82" s="38"/>
      <c r="I82" s="34">
        <f t="shared" si="3"/>
        <v>0</v>
      </c>
      <c r="J82" s="34"/>
      <c r="K82" s="34">
        <f t="shared" si="4"/>
        <v>0</v>
      </c>
      <c r="L82" s="35">
        <f t="shared" si="5"/>
        <v>1980.0000000000002</v>
      </c>
    </row>
    <row r="83" spans="2:12" ht="15.75" x14ac:dyDescent="0.25">
      <c r="B83" s="266" t="s">
        <v>323</v>
      </c>
      <c r="C83" s="266" t="s">
        <v>38</v>
      </c>
      <c r="D83" s="38" t="s">
        <v>7</v>
      </c>
      <c r="E83" s="35">
        <v>1980.0000000000002</v>
      </c>
      <c r="F83" s="38" t="s">
        <v>316</v>
      </c>
      <c r="G83" s="38"/>
      <c r="H83" s="38"/>
      <c r="I83" s="34">
        <f t="shared" si="3"/>
        <v>0</v>
      </c>
      <c r="J83" s="34"/>
      <c r="K83" s="34">
        <f t="shared" si="4"/>
        <v>0</v>
      </c>
      <c r="L83" s="35">
        <f t="shared" si="5"/>
        <v>1980.0000000000002</v>
      </c>
    </row>
    <row r="84" spans="2:12" ht="15.75" hidden="1" x14ac:dyDescent="0.25">
      <c r="B84" s="37" t="s">
        <v>323</v>
      </c>
      <c r="C84" s="37" t="s">
        <v>39</v>
      </c>
      <c r="D84" s="38" t="s">
        <v>7</v>
      </c>
      <c r="E84" s="35">
        <v>0</v>
      </c>
      <c r="F84" s="38" t="s">
        <v>316</v>
      </c>
      <c r="G84" s="38"/>
      <c r="H84" s="38"/>
      <c r="I84" s="34">
        <f t="shared" si="3"/>
        <v>0</v>
      </c>
      <c r="J84" s="34"/>
      <c r="K84" s="34">
        <f t="shared" si="4"/>
        <v>0</v>
      </c>
      <c r="L84" s="35">
        <f t="shared" si="5"/>
        <v>0</v>
      </c>
    </row>
    <row r="85" spans="2:12" ht="30" hidden="1" x14ac:dyDescent="0.25">
      <c r="B85" s="37" t="s">
        <v>323</v>
      </c>
      <c r="C85" s="37" t="s">
        <v>40</v>
      </c>
      <c r="D85" s="38" t="s">
        <v>7</v>
      </c>
      <c r="E85" s="35">
        <v>0</v>
      </c>
      <c r="F85" s="38" t="s">
        <v>316</v>
      </c>
      <c r="G85" s="38"/>
      <c r="H85" s="38"/>
      <c r="I85" s="34">
        <f t="shared" si="3"/>
        <v>0</v>
      </c>
      <c r="J85" s="34"/>
      <c r="K85" s="34">
        <f t="shared" si="4"/>
        <v>0</v>
      </c>
      <c r="L85" s="35">
        <f t="shared" si="5"/>
        <v>0</v>
      </c>
    </row>
    <row r="86" spans="2:12" ht="30" hidden="1" x14ac:dyDescent="0.25">
      <c r="B86" s="37" t="s">
        <v>325</v>
      </c>
      <c r="C86" s="37" t="s">
        <v>41</v>
      </c>
      <c r="D86" s="38" t="s">
        <v>7</v>
      </c>
      <c r="E86" s="35">
        <v>0</v>
      </c>
      <c r="F86" s="38" t="s">
        <v>316</v>
      </c>
      <c r="G86" s="38"/>
      <c r="H86" s="38"/>
      <c r="I86" s="34">
        <f t="shared" si="3"/>
        <v>0</v>
      </c>
      <c r="J86" s="34"/>
      <c r="K86" s="34">
        <f t="shared" si="4"/>
        <v>0</v>
      </c>
      <c r="L86" s="35">
        <f t="shared" si="5"/>
        <v>0</v>
      </c>
    </row>
    <row r="87" spans="2:12" ht="30" hidden="1" x14ac:dyDescent="0.25">
      <c r="B87" s="37" t="s">
        <v>325</v>
      </c>
      <c r="C87" s="37" t="s">
        <v>42</v>
      </c>
      <c r="D87" s="38" t="s">
        <v>7</v>
      </c>
      <c r="E87" s="35">
        <v>0</v>
      </c>
      <c r="F87" s="38" t="s">
        <v>316</v>
      </c>
      <c r="G87" s="38"/>
      <c r="H87" s="38"/>
      <c r="I87" s="34">
        <f t="shared" si="3"/>
        <v>0</v>
      </c>
      <c r="J87" s="34"/>
      <c r="K87" s="34">
        <f t="shared" si="4"/>
        <v>0</v>
      </c>
      <c r="L87" s="35">
        <f t="shared" si="5"/>
        <v>0</v>
      </c>
    </row>
    <row r="88" spans="2:12" ht="30" hidden="1" x14ac:dyDescent="0.25">
      <c r="B88" s="37" t="s">
        <v>325</v>
      </c>
      <c r="C88" s="37" t="s">
        <v>43</v>
      </c>
      <c r="D88" s="38" t="s">
        <v>7</v>
      </c>
      <c r="E88" s="35">
        <v>0</v>
      </c>
      <c r="F88" s="38" t="s">
        <v>316</v>
      </c>
      <c r="G88" s="38"/>
      <c r="H88" s="38"/>
      <c r="I88" s="34">
        <f t="shared" si="3"/>
        <v>0</v>
      </c>
      <c r="J88" s="34"/>
      <c r="K88" s="34">
        <f t="shared" si="4"/>
        <v>0</v>
      </c>
      <c r="L88" s="35">
        <f t="shared" si="5"/>
        <v>0</v>
      </c>
    </row>
    <row r="89" spans="2:12" ht="15.75" hidden="1" x14ac:dyDescent="0.25">
      <c r="B89" s="37" t="e">
        <v>#N/A</v>
      </c>
      <c r="C89" s="37" t="e">
        <v>#N/A</v>
      </c>
      <c r="D89" s="38"/>
      <c r="E89" s="35" t="e">
        <v>#N/A</v>
      </c>
      <c r="F89" s="38" t="s">
        <v>316</v>
      </c>
      <c r="G89" s="38"/>
      <c r="H89" s="38"/>
      <c r="I89" s="34">
        <f t="shared" si="3"/>
        <v>0</v>
      </c>
      <c r="J89" s="34"/>
      <c r="K89" s="34" t="e">
        <f t="shared" si="4"/>
        <v>#N/A</v>
      </c>
      <c r="L89" s="35" t="e">
        <f t="shared" si="5"/>
        <v>#N/A</v>
      </c>
    </row>
    <row r="90" spans="2:12" ht="15.75" hidden="1" x14ac:dyDescent="0.25">
      <c r="B90" s="37" t="s">
        <v>852</v>
      </c>
      <c r="C90" s="37" t="s">
        <v>44</v>
      </c>
      <c r="D90" s="38"/>
      <c r="E90" s="35">
        <v>0</v>
      </c>
      <c r="F90" s="38" t="s">
        <v>316</v>
      </c>
      <c r="G90" s="38"/>
      <c r="H90" s="38"/>
      <c r="I90" s="34">
        <f t="shared" si="3"/>
        <v>0</v>
      </c>
      <c r="J90" s="34"/>
      <c r="K90" s="34">
        <f t="shared" si="4"/>
        <v>0</v>
      </c>
      <c r="L90" s="35">
        <f t="shared" si="5"/>
        <v>0</v>
      </c>
    </row>
    <row r="91" spans="2:12" ht="15.75" hidden="1" collapsed="1" x14ac:dyDescent="0.25">
      <c r="B91" s="37" t="s">
        <v>323</v>
      </c>
      <c r="C91" s="37" t="s">
        <v>45</v>
      </c>
      <c r="D91" s="38" t="s">
        <v>33</v>
      </c>
      <c r="E91" s="35">
        <v>0</v>
      </c>
      <c r="F91" s="38" t="s">
        <v>316</v>
      </c>
      <c r="G91" s="38"/>
      <c r="H91" s="38"/>
      <c r="I91" s="34">
        <f t="shared" si="3"/>
        <v>0</v>
      </c>
      <c r="J91" s="34"/>
      <c r="K91" s="34">
        <f t="shared" si="4"/>
        <v>0</v>
      </c>
      <c r="L91" s="35">
        <f t="shared" si="5"/>
        <v>0</v>
      </c>
    </row>
    <row r="92" spans="2:12" ht="15.75" x14ac:dyDescent="0.25">
      <c r="B92" s="266" t="s">
        <v>323</v>
      </c>
      <c r="C92" s="266" t="s">
        <v>46</v>
      </c>
      <c r="D92" s="38" t="s">
        <v>33</v>
      </c>
      <c r="E92" s="35">
        <v>650</v>
      </c>
      <c r="F92" s="38" t="s">
        <v>316</v>
      </c>
      <c r="G92" s="38"/>
      <c r="H92" s="38"/>
      <c r="I92" s="34">
        <f t="shared" si="3"/>
        <v>0</v>
      </c>
      <c r="J92" s="34"/>
      <c r="K92" s="34">
        <f t="shared" si="4"/>
        <v>0</v>
      </c>
      <c r="L92" s="35">
        <f t="shared" si="5"/>
        <v>650</v>
      </c>
    </row>
    <row r="93" spans="2:12" ht="15.75" x14ac:dyDescent="0.25">
      <c r="B93" s="266" t="s">
        <v>320</v>
      </c>
      <c r="C93" s="266" t="s">
        <v>47</v>
      </c>
      <c r="D93" s="38" t="s">
        <v>33</v>
      </c>
      <c r="E93" s="35">
        <v>1000</v>
      </c>
      <c r="F93" s="38" t="s">
        <v>316</v>
      </c>
      <c r="G93" s="38"/>
      <c r="H93" s="38"/>
      <c r="I93" s="34">
        <f t="shared" si="3"/>
        <v>0</v>
      </c>
      <c r="J93" s="34"/>
      <c r="K93" s="34">
        <f t="shared" si="4"/>
        <v>0</v>
      </c>
      <c r="L93" s="35">
        <f t="shared" si="5"/>
        <v>1000</v>
      </c>
    </row>
    <row r="94" spans="2:12" ht="15.75" hidden="1" x14ac:dyDescent="0.25">
      <c r="B94" s="37" t="e">
        <v>#N/A</v>
      </c>
      <c r="C94" s="37" t="e">
        <v>#N/A</v>
      </c>
      <c r="D94" s="38"/>
      <c r="E94" s="35" t="e">
        <v>#N/A</v>
      </c>
      <c r="F94" s="38" t="s">
        <v>316</v>
      </c>
      <c r="G94" s="38"/>
      <c r="H94" s="38"/>
      <c r="I94" s="34">
        <f t="shared" si="3"/>
        <v>0</v>
      </c>
      <c r="J94" s="34"/>
      <c r="K94" s="34" t="e">
        <f t="shared" si="4"/>
        <v>#N/A</v>
      </c>
      <c r="L94" s="35" t="e">
        <f t="shared" si="5"/>
        <v>#N/A</v>
      </c>
    </row>
    <row r="95" spans="2:12" ht="15.75" hidden="1" x14ac:dyDescent="0.25">
      <c r="B95" s="37" t="s">
        <v>852</v>
      </c>
      <c r="C95" s="37" t="s">
        <v>48</v>
      </c>
      <c r="D95" s="38"/>
      <c r="E95" s="35">
        <v>0</v>
      </c>
      <c r="F95" s="38" t="s">
        <v>316</v>
      </c>
      <c r="G95" s="38"/>
      <c r="H95" s="38"/>
      <c r="I95" s="34">
        <f t="shared" si="3"/>
        <v>0</v>
      </c>
      <c r="J95" s="34"/>
      <c r="K95" s="34">
        <f t="shared" si="4"/>
        <v>0</v>
      </c>
      <c r="L95" s="35">
        <f t="shared" si="5"/>
        <v>0</v>
      </c>
    </row>
    <row r="96" spans="2:12" ht="30" hidden="1" collapsed="1" x14ac:dyDescent="0.25">
      <c r="B96" s="37" t="s">
        <v>323</v>
      </c>
      <c r="C96" s="37" t="s">
        <v>49</v>
      </c>
      <c r="D96" s="38" t="s">
        <v>7</v>
      </c>
      <c r="E96" s="35">
        <v>0</v>
      </c>
      <c r="F96" s="38" t="s">
        <v>316</v>
      </c>
      <c r="G96" s="38"/>
      <c r="H96" s="38"/>
      <c r="I96" s="34">
        <f t="shared" si="3"/>
        <v>0</v>
      </c>
      <c r="J96" s="34"/>
      <c r="K96" s="34">
        <f t="shared" si="4"/>
        <v>0</v>
      </c>
      <c r="L96" s="35">
        <f t="shared" si="5"/>
        <v>0</v>
      </c>
    </row>
    <row r="97" spans="2:12" ht="15.75" hidden="1" x14ac:dyDescent="0.25">
      <c r="B97" s="37" t="s">
        <v>323</v>
      </c>
      <c r="C97" s="37" t="s">
        <v>50</v>
      </c>
      <c r="D97" s="38" t="s">
        <v>7</v>
      </c>
      <c r="E97" s="35">
        <v>0</v>
      </c>
      <c r="F97" s="38" t="s">
        <v>316</v>
      </c>
      <c r="G97" s="38"/>
      <c r="H97" s="38"/>
      <c r="I97" s="34">
        <f t="shared" si="3"/>
        <v>0</v>
      </c>
      <c r="J97" s="34"/>
      <c r="K97" s="34">
        <f t="shared" si="4"/>
        <v>0</v>
      </c>
      <c r="L97" s="35">
        <f t="shared" si="5"/>
        <v>0</v>
      </c>
    </row>
    <row r="98" spans="2:12" ht="30" hidden="1" x14ac:dyDescent="0.25">
      <c r="B98" s="37" t="s">
        <v>320</v>
      </c>
      <c r="C98" s="37" t="s">
        <v>51</v>
      </c>
      <c r="D98" s="38" t="s">
        <v>7</v>
      </c>
      <c r="E98" s="35">
        <v>0</v>
      </c>
      <c r="F98" s="38" t="s">
        <v>316</v>
      </c>
      <c r="G98" s="38"/>
      <c r="H98" s="38"/>
      <c r="I98" s="34">
        <f t="shared" si="3"/>
        <v>0</v>
      </c>
      <c r="J98" s="34"/>
      <c r="K98" s="34">
        <f t="shared" si="4"/>
        <v>0</v>
      </c>
      <c r="L98" s="35">
        <f t="shared" si="5"/>
        <v>0</v>
      </c>
    </row>
    <row r="99" spans="2:12" ht="15.75" hidden="1" x14ac:dyDescent="0.25">
      <c r="B99" s="37" t="e">
        <v>#N/A</v>
      </c>
      <c r="C99" s="37" t="e">
        <v>#N/A</v>
      </c>
      <c r="D99" s="38"/>
      <c r="E99" s="35" t="e">
        <v>#N/A</v>
      </c>
      <c r="F99" s="38" t="s">
        <v>316</v>
      </c>
      <c r="G99" s="38"/>
      <c r="H99" s="38"/>
      <c r="I99" s="34">
        <f t="shared" si="3"/>
        <v>0</v>
      </c>
      <c r="J99" s="34"/>
      <c r="K99" s="34" t="e">
        <f t="shared" si="4"/>
        <v>#N/A</v>
      </c>
      <c r="L99" s="35" t="e">
        <f t="shared" si="5"/>
        <v>#N/A</v>
      </c>
    </row>
    <row r="100" spans="2:12" ht="15.75" hidden="1" x14ac:dyDescent="0.25">
      <c r="B100" s="37" t="s">
        <v>852</v>
      </c>
      <c r="C100" s="37" t="s">
        <v>196</v>
      </c>
      <c r="D100" s="38"/>
      <c r="E100" s="35">
        <v>0</v>
      </c>
      <c r="F100" s="38" t="s">
        <v>316</v>
      </c>
      <c r="G100" s="38"/>
      <c r="H100" s="38"/>
      <c r="I100" s="34">
        <f t="shared" si="3"/>
        <v>0</v>
      </c>
      <c r="J100" s="34"/>
      <c r="K100" s="34">
        <f t="shared" si="4"/>
        <v>0</v>
      </c>
      <c r="L100" s="35">
        <f t="shared" si="5"/>
        <v>0</v>
      </c>
    </row>
    <row r="101" spans="2:12" ht="15.75" hidden="1" collapsed="1" x14ac:dyDescent="0.25">
      <c r="B101" s="37" t="s">
        <v>328</v>
      </c>
      <c r="C101" s="37" t="s">
        <v>52</v>
      </c>
      <c r="D101" s="38" t="s">
        <v>5</v>
      </c>
      <c r="E101" s="35">
        <v>0</v>
      </c>
      <c r="F101" s="38" t="s">
        <v>316</v>
      </c>
      <c r="G101" s="38"/>
      <c r="H101" s="38"/>
      <c r="I101" s="34">
        <f t="shared" si="3"/>
        <v>0</v>
      </c>
      <c r="J101" s="34"/>
      <c r="K101" s="34">
        <f t="shared" si="4"/>
        <v>0</v>
      </c>
      <c r="L101" s="35">
        <f t="shared" si="5"/>
        <v>0</v>
      </c>
    </row>
    <row r="102" spans="2:12" ht="15.75" hidden="1" x14ac:dyDescent="0.25">
      <c r="B102" s="37" t="s">
        <v>328</v>
      </c>
      <c r="C102" s="37" t="s">
        <v>53</v>
      </c>
      <c r="D102" s="38" t="s">
        <v>5</v>
      </c>
      <c r="E102" s="35">
        <v>0</v>
      </c>
      <c r="F102" s="38" t="s">
        <v>316</v>
      </c>
      <c r="G102" s="38"/>
      <c r="H102" s="38"/>
      <c r="I102" s="34">
        <f t="shared" si="3"/>
        <v>0</v>
      </c>
      <c r="J102" s="34"/>
      <c r="K102" s="34">
        <f t="shared" si="4"/>
        <v>0</v>
      </c>
      <c r="L102" s="35">
        <f t="shared" si="5"/>
        <v>0</v>
      </c>
    </row>
    <row r="103" spans="2:12" ht="15.75" hidden="1" x14ac:dyDescent="0.25">
      <c r="B103" s="37" t="s">
        <v>328</v>
      </c>
      <c r="C103" s="37" t="s">
        <v>54</v>
      </c>
      <c r="D103" s="38" t="s">
        <v>5</v>
      </c>
      <c r="E103" s="35">
        <v>0</v>
      </c>
      <c r="F103" s="38" t="s">
        <v>316</v>
      </c>
      <c r="G103" s="38"/>
      <c r="H103" s="38"/>
      <c r="I103" s="34">
        <f t="shared" si="3"/>
        <v>0</v>
      </c>
      <c r="J103" s="34"/>
      <c r="K103" s="34">
        <f t="shared" si="4"/>
        <v>0</v>
      </c>
      <c r="L103" s="35">
        <f t="shared" si="5"/>
        <v>0</v>
      </c>
    </row>
    <row r="104" spans="2:12" ht="15.75" hidden="1" x14ac:dyDescent="0.25">
      <c r="B104" s="37" t="s">
        <v>328</v>
      </c>
      <c r="C104" s="37" t="s">
        <v>55</v>
      </c>
      <c r="D104" s="38" t="s">
        <v>5</v>
      </c>
      <c r="E104" s="35">
        <v>0</v>
      </c>
      <c r="F104" s="38" t="s">
        <v>316</v>
      </c>
      <c r="G104" s="38"/>
      <c r="H104" s="38"/>
      <c r="I104" s="34">
        <f t="shared" si="3"/>
        <v>0</v>
      </c>
      <c r="J104" s="34"/>
      <c r="K104" s="34">
        <f t="shared" si="4"/>
        <v>0</v>
      </c>
      <c r="L104" s="35">
        <f t="shared" si="5"/>
        <v>0</v>
      </c>
    </row>
    <row r="105" spans="2:12" ht="15.75" hidden="1" x14ac:dyDescent="0.25">
      <c r="B105" s="37" t="s">
        <v>328</v>
      </c>
      <c r="C105" s="37" t="s">
        <v>56</v>
      </c>
      <c r="D105" s="38" t="s">
        <v>5</v>
      </c>
      <c r="E105" s="35">
        <v>0</v>
      </c>
      <c r="F105" s="38" t="s">
        <v>316</v>
      </c>
      <c r="G105" s="38"/>
      <c r="H105" s="38"/>
      <c r="I105" s="34">
        <f t="shared" si="3"/>
        <v>0</v>
      </c>
      <c r="J105" s="34"/>
      <c r="K105" s="34">
        <f t="shared" si="4"/>
        <v>0</v>
      </c>
      <c r="L105" s="35">
        <f t="shared" si="5"/>
        <v>0</v>
      </c>
    </row>
    <row r="106" spans="2:12" ht="15.75" hidden="1" x14ac:dyDescent="0.25">
      <c r="B106" s="37" t="s">
        <v>328</v>
      </c>
      <c r="C106" s="37" t="s">
        <v>57</v>
      </c>
      <c r="D106" s="38" t="s">
        <v>5</v>
      </c>
      <c r="E106" s="35">
        <v>0</v>
      </c>
      <c r="F106" s="38" t="s">
        <v>316</v>
      </c>
      <c r="G106" s="38"/>
      <c r="H106" s="38"/>
      <c r="I106" s="34">
        <f t="shared" si="3"/>
        <v>0</v>
      </c>
      <c r="J106" s="34"/>
      <c r="K106" s="34">
        <f t="shared" si="4"/>
        <v>0</v>
      </c>
      <c r="L106" s="35">
        <f t="shared" si="5"/>
        <v>0</v>
      </c>
    </row>
    <row r="107" spans="2:12" ht="15.75" hidden="1" x14ac:dyDescent="0.25">
      <c r="B107" s="37" t="e">
        <v>#N/A</v>
      </c>
      <c r="C107" s="37" t="e">
        <v>#N/A</v>
      </c>
      <c r="D107" s="38"/>
      <c r="E107" s="35" t="e">
        <v>#N/A</v>
      </c>
      <c r="F107" s="38" t="s">
        <v>316</v>
      </c>
      <c r="G107" s="38"/>
      <c r="H107" s="38"/>
      <c r="I107" s="34">
        <f t="shared" si="3"/>
        <v>0</v>
      </c>
      <c r="J107" s="34"/>
      <c r="K107" s="34" t="e">
        <f t="shared" si="4"/>
        <v>#N/A</v>
      </c>
      <c r="L107" s="35" t="e">
        <f t="shared" si="5"/>
        <v>#N/A</v>
      </c>
    </row>
    <row r="108" spans="2:12" ht="15.75" hidden="1" x14ac:dyDescent="0.25">
      <c r="B108" s="37" t="s">
        <v>852</v>
      </c>
      <c r="C108" s="37" t="s">
        <v>58</v>
      </c>
      <c r="D108" s="38"/>
      <c r="E108" s="35">
        <v>0</v>
      </c>
      <c r="F108" s="38" t="s">
        <v>316</v>
      </c>
      <c r="G108" s="38"/>
      <c r="H108" s="38"/>
      <c r="I108" s="34">
        <f t="shared" si="3"/>
        <v>0</v>
      </c>
      <c r="J108" s="34"/>
      <c r="K108" s="34">
        <f t="shared" si="4"/>
        <v>0</v>
      </c>
      <c r="L108" s="35">
        <f t="shared" si="5"/>
        <v>0</v>
      </c>
    </row>
    <row r="109" spans="2:12" ht="15.75" collapsed="1" x14ac:dyDescent="0.25">
      <c r="B109" s="266" t="s">
        <v>326</v>
      </c>
      <c r="C109" s="266" t="s">
        <v>59</v>
      </c>
      <c r="D109" s="38" t="s">
        <v>7</v>
      </c>
      <c r="E109" s="35">
        <v>385.00000000000006</v>
      </c>
      <c r="F109" s="38" t="s">
        <v>316</v>
      </c>
      <c r="G109" s="38"/>
      <c r="H109" s="38"/>
      <c r="I109" s="34">
        <f t="shared" si="3"/>
        <v>0</v>
      </c>
      <c r="J109" s="34"/>
      <c r="K109" s="34">
        <f t="shared" si="4"/>
        <v>0</v>
      </c>
      <c r="L109" s="35">
        <f t="shared" si="5"/>
        <v>385.00000000000006</v>
      </c>
    </row>
    <row r="110" spans="2:12" ht="15.75" hidden="1" x14ac:dyDescent="0.25">
      <c r="B110" s="37" t="s">
        <v>326</v>
      </c>
      <c r="C110" s="37" t="s">
        <v>60</v>
      </c>
      <c r="D110" s="38" t="s">
        <v>7</v>
      </c>
      <c r="E110" s="35">
        <v>0</v>
      </c>
      <c r="F110" s="38" t="s">
        <v>316</v>
      </c>
      <c r="G110" s="38"/>
      <c r="H110" s="38"/>
      <c r="I110" s="34">
        <f t="shared" si="3"/>
        <v>0</v>
      </c>
      <c r="J110" s="34"/>
      <c r="K110" s="34">
        <f t="shared" si="4"/>
        <v>0</v>
      </c>
      <c r="L110" s="35">
        <f t="shared" si="5"/>
        <v>0</v>
      </c>
    </row>
    <row r="111" spans="2:12" ht="15.75" x14ac:dyDescent="0.25">
      <c r="B111" s="266" t="s">
        <v>326</v>
      </c>
      <c r="C111" s="266" t="s">
        <v>61</v>
      </c>
      <c r="D111" s="38" t="s">
        <v>7</v>
      </c>
      <c r="E111" s="35">
        <v>220.00000000000003</v>
      </c>
      <c r="F111" s="38" t="s">
        <v>316</v>
      </c>
      <c r="G111" s="38"/>
      <c r="H111" s="38"/>
      <c r="I111" s="34">
        <f t="shared" si="3"/>
        <v>0</v>
      </c>
      <c r="J111" s="34"/>
      <c r="K111" s="34">
        <f t="shared" si="4"/>
        <v>0</v>
      </c>
      <c r="L111" s="35">
        <f t="shared" si="5"/>
        <v>220.00000000000003</v>
      </c>
    </row>
    <row r="112" spans="2:12" ht="15.75" hidden="1" x14ac:dyDescent="0.25">
      <c r="B112" s="37" t="s">
        <v>326</v>
      </c>
      <c r="C112" s="37" t="s">
        <v>62</v>
      </c>
      <c r="D112" s="38" t="s">
        <v>7</v>
      </c>
      <c r="E112" s="35">
        <v>0</v>
      </c>
      <c r="F112" s="38" t="s">
        <v>316</v>
      </c>
      <c r="G112" s="38"/>
      <c r="H112" s="38"/>
      <c r="I112" s="34">
        <f t="shared" si="3"/>
        <v>0</v>
      </c>
      <c r="J112" s="34"/>
      <c r="K112" s="34">
        <f t="shared" si="4"/>
        <v>0</v>
      </c>
      <c r="L112" s="35">
        <f t="shared" si="5"/>
        <v>0</v>
      </c>
    </row>
    <row r="113" spans="2:12" ht="15.75" x14ac:dyDescent="0.25">
      <c r="B113" s="266" t="s">
        <v>326</v>
      </c>
      <c r="C113" s="266" t="s">
        <v>63</v>
      </c>
      <c r="D113" s="38" t="s">
        <v>7</v>
      </c>
      <c r="E113" s="35">
        <v>1100</v>
      </c>
      <c r="F113" s="38" t="s">
        <v>316</v>
      </c>
      <c r="G113" s="38"/>
      <c r="H113" s="38"/>
      <c r="I113" s="34">
        <f t="shared" si="3"/>
        <v>0</v>
      </c>
      <c r="J113" s="34"/>
      <c r="K113" s="34">
        <f t="shared" si="4"/>
        <v>0</v>
      </c>
      <c r="L113" s="35">
        <f t="shared" si="5"/>
        <v>1100</v>
      </c>
    </row>
    <row r="114" spans="2:12" ht="15.75" hidden="1" x14ac:dyDescent="0.25">
      <c r="B114" s="37" t="s">
        <v>326</v>
      </c>
      <c r="C114" s="37" t="s">
        <v>64</v>
      </c>
      <c r="D114" s="38" t="s">
        <v>7</v>
      </c>
      <c r="E114" s="35">
        <v>0</v>
      </c>
      <c r="F114" s="38" t="s">
        <v>316</v>
      </c>
      <c r="G114" s="38"/>
      <c r="H114" s="38"/>
      <c r="I114" s="34">
        <f t="shared" si="3"/>
        <v>0</v>
      </c>
      <c r="J114" s="34"/>
      <c r="K114" s="34">
        <f t="shared" si="4"/>
        <v>0</v>
      </c>
      <c r="L114" s="35">
        <f t="shared" si="5"/>
        <v>0</v>
      </c>
    </row>
    <row r="115" spans="2:12" ht="15.75" hidden="1" x14ac:dyDescent="0.25">
      <c r="B115" s="37" t="s">
        <v>326</v>
      </c>
      <c r="C115" s="37" t="s">
        <v>65</v>
      </c>
      <c r="D115" s="38" t="s">
        <v>7</v>
      </c>
      <c r="E115" s="35">
        <v>0</v>
      </c>
      <c r="F115" s="38" t="s">
        <v>316</v>
      </c>
      <c r="G115" s="38"/>
      <c r="H115" s="38"/>
      <c r="I115" s="34">
        <f t="shared" si="3"/>
        <v>0</v>
      </c>
      <c r="J115" s="34"/>
      <c r="K115" s="34">
        <f t="shared" si="4"/>
        <v>0</v>
      </c>
      <c r="L115" s="35">
        <f t="shared" si="5"/>
        <v>0</v>
      </c>
    </row>
    <row r="116" spans="2:12" ht="15.75" hidden="1" x14ac:dyDescent="0.25">
      <c r="B116" s="37" t="e">
        <v>#N/A</v>
      </c>
      <c r="C116" s="37" t="e">
        <v>#N/A</v>
      </c>
      <c r="D116" s="38"/>
      <c r="E116" s="35" t="e">
        <v>#N/A</v>
      </c>
      <c r="F116" s="38" t="s">
        <v>316</v>
      </c>
      <c r="G116" s="38"/>
      <c r="H116" s="38"/>
      <c r="I116" s="34">
        <f t="shared" si="3"/>
        <v>0</v>
      </c>
      <c r="J116" s="34"/>
      <c r="K116" s="34" t="e">
        <f t="shared" si="4"/>
        <v>#N/A</v>
      </c>
      <c r="L116" s="35" t="e">
        <f t="shared" si="5"/>
        <v>#N/A</v>
      </c>
    </row>
    <row r="117" spans="2:12" ht="30" hidden="1" x14ac:dyDescent="0.25">
      <c r="B117" s="37" t="s">
        <v>852</v>
      </c>
      <c r="C117" s="37" t="s">
        <v>145</v>
      </c>
      <c r="D117" s="38"/>
      <c r="E117" s="35">
        <v>0</v>
      </c>
      <c r="F117" s="38" t="s">
        <v>316</v>
      </c>
      <c r="G117" s="38"/>
      <c r="H117" s="38"/>
      <c r="I117" s="34">
        <f t="shared" si="3"/>
        <v>0</v>
      </c>
      <c r="J117" s="34"/>
      <c r="K117" s="34">
        <f t="shared" si="4"/>
        <v>0</v>
      </c>
      <c r="L117" s="35">
        <f t="shared" si="5"/>
        <v>0</v>
      </c>
    </row>
    <row r="118" spans="2:12" ht="30" hidden="1" collapsed="1" x14ac:dyDescent="0.25">
      <c r="B118" s="37" t="s">
        <v>320</v>
      </c>
      <c r="C118" s="37" t="s">
        <v>66</v>
      </c>
      <c r="D118" s="38" t="s">
        <v>67</v>
      </c>
      <c r="E118" s="35">
        <v>0</v>
      </c>
      <c r="F118" s="38" t="s">
        <v>316</v>
      </c>
      <c r="G118" s="38"/>
      <c r="H118" s="38"/>
      <c r="I118" s="34">
        <f t="shared" si="3"/>
        <v>0</v>
      </c>
      <c r="J118" s="34"/>
      <c r="K118" s="34">
        <f t="shared" si="4"/>
        <v>0</v>
      </c>
      <c r="L118" s="35">
        <f t="shared" si="5"/>
        <v>0</v>
      </c>
    </row>
    <row r="119" spans="2:12" ht="30" hidden="1" x14ac:dyDescent="0.25">
      <c r="B119" s="37" t="s">
        <v>320</v>
      </c>
      <c r="C119" s="37" t="s">
        <v>68</v>
      </c>
      <c r="D119" s="38" t="s">
        <v>67</v>
      </c>
      <c r="E119" s="35">
        <v>0</v>
      </c>
      <c r="F119" s="38" t="s">
        <v>316</v>
      </c>
      <c r="G119" s="38"/>
      <c r="H119" s="38"/>
      <c r="I119" s="34">
        <f t="shared" si="3"/>
        <v>0</v>
      </c>
      <c r="J119" s="34"/>
      <c r="K119" s="34">
        <f t="shared" si="4"/>
        <v>0</v>
      </c>
      <c r="L119" s="35">
        <f t="shared" si="5"/>
        <v>0</v>
      </c>
    </row>
    <row r="120" spans="2:12" ht="30" hidden="1" x14ac:dyDescent="0.25">
      <c r="B120" s="37" t="s">
        <v>320</v>
      </c>
      <c r="C120" s="37" t="s">
        <v>69</v>
      </c>
      <c r="D120" s="38" t="s">
        <v>5</v>
      </c>
      <c r="E120" s="35">
        <v>0</v>
      </c>
      <c r="F120" s="38" t="s">
        <v>316</v>
      </c>
      <c r="G120" s="38"/>
      <c r="H120" s="38"/>
      <c r="I120" s="34">
        <f t="shared" si="3"/>
        <v>0</v>
      </c>
      <c r="J120" s="34"/>
      <c r="K120" s="34">
        <f t="shared" si="4"/>
        <v>0</v>
      </c>
      <c r="L120" s="35">
        <f t="shared" si="5"/>
        <v>0</v>
      </c>
    </row>
    <row r="121" spans="2:12" ht="15.75" hidden="1" x14ac:dyDescent="0.25">
      <c r="B121" s="37"/>
      <c r="C121" s="37"/>
      <c r="D121" s="38"/>
      <c r="E121" s="35"/>
      <c r="F121" s="38" t="s">
        <v>316</v>
      </c>
      <c r="G121" s="38"/>
      <c r="H121" s="38"/>
      <c r="I121" s="34">
        <f t="shared" si="3"/>
        <v>0</v>
      </c>
      <c r="J121" s="34"/>
      <c r="K121" s="34">
        <f t="shared" si="4"/>
        <v>0</v>
      </c>
      <c r="L121" s="35">
        <f t="shared" si="5"/>
        <v>0</v>
      </c>
    </row>
    <row r="122" spans="2:12" s="240" customFormat="1" ht="15.75" hidden="1" x14ac:dyDescent="0.25">
      <c r="B122" s="217" t="s">
        <v>852</v>
      </c>
      <c r="C122" s="217" t="s">
        <v>3</v>
      </c>
      <c r="D122" s="218">
        <v>0</v>
      </c>
      <c r="E122" s="40">
        <v>0</v>
      </c>
      <c r="F122" s="218" t="s">
        <v>316</v>
      </c>
      <c r="G122" s="218"/>
      <c r="H122" s="218"/>
      <c r="I122" s="39">
        <f>G122+H122</f>
        <v>0</v>
      </c>
      <c r="J122" s="39"/>
      <c r="K122" s="39">
        <f>J122*E122</f>
        <v>0</v>
      </c>
      <c r="L122" s="40">
        <f>E122+I122+K122</f>
        <v>0</v>
      </c>
    </row>
    <row r="123" spans="2:12" ht="15.75" collapsed="1" x14ac:dyDescent="0.25">
      <c r="B123" s="266" t="s">
        <v>317</v>
      </c>
      <c r="C123" s="266" t="s">
        <v>85</v>
      </c>
      <c r="D123" s="38" t="s">
        <v>77</v>
      </c>
      <c r="E123" s="35">
        <v>200000</v>
      </c>
      <c r="F123" s="38" t="s">
        <v>316</v>
      </c>
      <c r="G123" s="38"/>
      <c r="H123" s="38"/>
      <c r="I123" s="34">
        <f t="shared" ref="I123:I186" si="6">G123+H123</f>
        <v>0</v>
      </c>
      <c r="J123" s="34"/>
      <c r="K123" s="34">
        <f t="shared" ref="K123:K186" si="7">J123*E123</f>
        <v>0</v>
      </c>
      <c r="L123" s="35">
        <f t="shared" ref="L123:L186" si="8">E123+I123+K123</f>
        <v>200000</v>
      </c>
    </row>
    <row r="124" spans="2:12" ht="15.75" x14ac:dyDescent="0.25">
      <c r="B124" s="266" t="s">
        <v>317</v>
      </c>
      <c r="C124" s="266" t="s">
        <v>86</v>
      </c>
      <c r="D124" s="38" t="s">
        <v>7</v>
      </c>
      <c r="E124" s="35">
        <v>357.50000000000006</v>
      </c>
      <c r="F124" s="38" t="s">
        <v>316</v>
      </c>
      <c r="G124" s="38"/>
      <c r="H124" s="38"/>
      <c r="I124" s="34">
        <f t="shared" si="6"/>
        <v>0</v>
      </c>
      <c r="J124" s="34"/>
      <c r="K124" s="34">
        <f t="shared" si="7"/>
        <v>0</v>
      </c>
      <c r="L124" s="35">
        <f t="shared" si="8"/>
        <v>357.50000000000006</v>
      </c>
    </row>
    <row r="125" spans="2:12" ht="15.75" hidden="1" x14ac:dyDescent="0.25">
      <c r="B125" s="37" t="s">
        <v>317</v>
      </c>
      <c r="C125" s="37" t="s">
        <v>87</v>
      </c>
      <c r="D125" s="38" t="s">
        <v>7</v>
      </c>
      <c r="E125" s="35">
        <v>0</v>
      </c>
      <c r="F125" s="38" t="s">
        <v>316</v>
      </c>
      <c r="G125" s="38"/>
      <c r="H125" s="38"/>
      <c r="I125" s="34">
        <f t="shared" si="6"/>
        <v>0</v>
      </c>
      <c r="J125" s="34"/>
      <c r="K125" s="34">
        <f t="shared" si="7"/>
        <v>0</v>
      </c>
      <c r="L125" s="35">
        <f t="shared" si="8"/>
        <v>0</v>
      </c>
    </row>
    <row r="126" spans="2:12" ht="15.75" x14ac:dyDescent="0.25">
      <c r="B126" s="266" t="s">
        <v>317</v>
      </c>
      <c r="C126" s="266" t="s">
        <v>88</v>
      </c>
      <c r="D126" s="38" t="s">
        <v>89</v>
      </c>
      <c r="E126" s="35">
        <v>11000</v>
      </c>
      <c r="F126" s="38" t="s">
        <v>316</v>
      </c>
      <c r="G126" s="38"/>
      <c r="H126" s="38"/>
      <c r="I126" s="34">
        <f t="shared" si="6"/>
        <v>0</v>
      </c>
      <c r="J126" s="34"/>
      <c r="K126" s="34">
        <f t="shared" si="7"/>
        <v>0</v>
      </c>
      <c r="L126" s="35">
        <f t="shared" si="8"/>
        <v>11000</v>
      </c>
    </row>
    <row r="127" spans="2:12" ht="15.75" hidden="1" x14ac:dyDescent="0.25">
      <c r="B127" s="37" t="s">
        <v>317</v>
      </c>
      <c r="C127" s="37" t="s">
        <v>70</v>
      </c>
      <c r="D127" s="38">
        <v>0</v>
      </c>
      <c r="E127" s="35">
        <v>0</v>
      </c>
      <c r="F127" s="38" t="s">
        <v>316</v>
      </c>
      <c r="G127" s="38"/>
      <c r="H127" s="38"/>
      <c r="I127" s="34">
        <f t="shared" si="6"/>
        <v>0</v>
      </c>
      <c r="J127" s="34"/>
      <c r="K127" s="34">
        <f t="shared" si="7"/>
        <v>0</v>
      </c>
      <c r="L127" s="35">
        <f t="shared" si="8"/>
        <v>0</v>
      </c>
    </row>
    <row r="128" spans="2:12" ht="15.75" x14ac:dyDescent="0.25">
      <c r="B128" s="266" t="s">
        <v>317</v>
      </c>
      <c r="C128" s="266" t="s">
        <v>71</v>
      </c>
      <c r="D128" s="38" t="s">
        <v>7</v>
      </c>
      <c r="E128" s="35">
        <v>344.5</v>
      </c>
      <c r="F128" s="38" t="s">
        <v>316</v>
      </c>
      <c r="G128" s="38"/>
      <c r="H128" s="38"/>
      <c r="I128" s="34">
        <f t="shared" si="6"/>
        <v>0</v>
      </c>
      <c r="J128" s="34"/>
      <c r="K128" s="34">
        <f t="shared" si="7"/>
        <v>0</v>
      </c>
      <c r="L128" s="35">
        <f t="shared" si="8"/>
        <v>344.5</v>
      </c>
    </row>
    <row r="129" spans="2:12" ht="15.75" x14ac:dyDescent="0.25">
      <c r="B129" s="266" t="s">
        <v>317</v>
      </c>
      <c r="C129" s="266" t="s">
        <v>4</v>
      </c>
      <c r="D129" s="38" t="s">
        <v>5</v>
      </c>
      <c r="E129" s="35">
        <v>100000</v>
      </c>
      <c r="F129" s="38" t="s">
        <v>316</v>
      </c>
      <c r="G129" s="38"/>
      <c r="H129" s="38"/>
      <c r="I129" s="34">
        <f t="shared" si="6"/>
        <v>0</v>
      </c>
      <c r="J129" s="34"/>
      <c r="K129" s="34">
        <f t="shared" si="7"/>
        <v>0</v>
      </c>
      <c r="L129" s="35">
        <f t="shared" si="8"/>
        <v>100000</v>
      </c>
    </row>
    <row r="130" spans="2:12" ht="15.75" x14ac:dyDescent="0.25">
      <c r="B130" s="266" t="s">
        <v>317</v>
      </c>
      <c r="C130" s="266" t="s">
        <v>72</v>
      </c>
      <c r="D130" s="38" t="s">
        <v>33</v>
      </c>
      <c r="E130" s="35">
        <v>1540.0000000000002</v>
      </c>
      <c r="F130" s="38" t="s">
        <v>316</v>
      </c>
      <c r="G130" s="38"/>
      <c r="H130" s="38"/>
      <c r="I130" s="34">
        <f t="shared" si="6"/>
        <v>0</v>
      </c>
      <c r="J130" s="34"/>
      <c r="K130" s="34">
        <f t="shared" si="7"/>
        <v>0</v>
      </c>
      <c r="L130" s="35">
        <f t="shared" si="8"/>
        <v>1540.0000000000002</v>
      </c>
    </row>
    <row r="131" spans="2:12" ht="15.75" x14ac:dyDescent="0.25">
      <c r="B131" s="266" t="s">
        <v>317</v>
      </c>
      <c r="C131" s="266" t="s">
        <v>73</v>
      </c>
      <c r="D131" s="38" t="s">
        <v>5</v>
      </c>
      <c r="E131" s="35">
        <v>4000</v>
      </c>
      <c r="F131" s="38" t="s">
        <v>316</v>
      </c>
      <c r="G131" s="38"/>
      <c r="H131" s="38"/>
      <c r="I131" s="34">
        <f t="shared" si="6"/>
        <v>0</v>
      </c>
      <c r="J131" s="34"/>
      <c r="K131" s="34">
        <f t="shared" si="7"/>
        <v>0</v>
      </c>
      <c r="L131" s="35">
        <f t="shared" si="8"/>
        <v>4000</v>
      </c>
    </row>
    <row r="132" spans="2:12" ht="15.75" x14ac:dyDescent="0.25">
      <c r="B132" s="266" t="s">
        <v>317</v>
      </c>
      <c r="C132" s="266" t="s">
        <v>74</v>
      </c>
      <c r="D132" s="38" t="s">
        <v>5</v>
      </c>
      <c r="E132" s="35">
        <v>2500</v>
      </c>
      <c r="F132" s="38" t="s">
        <v>316</v>
      </c>
      <c r="G132" s="38"/>
      <c r="H132" s="38"/>
      <c r="I132" s="34">
        <f t="shared" si="6"/>
        <v>0</v>
      </c>
      <c r="J132" s="34"/>
      <c r="K132" s="34">
        <f t="shared" si="7"/>
        <v>0</v>
      </c>
      <c r="L132" s="35">
        <f t="shared" si="8"/>
        <v>2500</v>
      </c>
    </row>
    <row r="133" spans="2:12" ht="15.75" hidden="1" x14ac:dyDescent="0.25">
      <c r="B133" s="37" t="s">
        <v>317</v>
      </c>
      <c r="C133" s="37" t="s">
        <v>75</v>
      </c>
      <c r="D133" s="38">
        <v>0</v>
      </c>
      <c r="E133" s="35">
        <v>0</v>
      </c>
      <c r="F133" s="38" t="s">
        <v>316</v>
      </c>
      <c r="G133" s="38"/>
      <c r="H133" s="38"/>
      <c r="I133" s="34">
        <f t="shared" si="6"/>
        <v>0</v>
      </c>
      <c r="J133" s="34"/>
      <c r="K133" s="34">
        <f t="shared" si="7"/>
        <v>0</v>
      </c>
      <c r="L133" s="35">
        <f t="shared" si="8"/>
        <v>0</v>
      </c>
    </row>
    <row r="134" spans="2:12" ht="15.75" x14ac:dyDescent="0.25">
      <c r="B134" s="266" t="s">
        <v>317</v>
      </c>
      <c r="C134" s="266" t="s">
        <v>76</v>
      </c>
      <c r="D134" s="38" t="s">
        <v>77</v>
      </c>
      <c r="E134" s="35">
        <v>50000</v>
      </c>
      <c r="F134" s="38" t="s">
        <v>316</v>
      </c>
      <c r="G134" s="38"/>
      <c r="H134" s="38"/>
      <c r="I134" s="34">
        <f t="shared" si="6"/>
        <v>0</v>
      </c>
      <c r="J134" s="34"/>
      <c r="K134" s="34">
        <f t="shared" si="7"/>
        <v>0</v>
      </c>
      <c r="L134" s="35">
        <f t="shared" si="8"/>
        <v>50000</v>
      </c>
    </row>
    <row r="135" spans="2:12" ht="15.75" x14ac:dyDescent="0.25">
      <c r="B135" s="266" t="s">
        <v>317</v>
      </c>
      <c r="C135" s="266" t="s">
        <v>78</v>
      </c>
      <c r="D135" s="38" t="s">
        <v>77</v>
      </c>
      <c r="E135" s="35">
        <v>7500</v>
      </c>
      <c r="F135" s="38" t="s">
        <v>316</v>
      </c>
      <c r="G135" s="38"/>
      <c r="H135" s="38"/>
      <c r="I135" s="34">
        <f t="shared" si="6"/>
        <v>0</v>
      </c>
      <c r="J135" s="34"/>
      <c r="K135" s="34">
        <f t="shared" si="7"/>
        <v>0</v>
      </c>
      <c r="L135" s="35">
        <f t="shared" si="8"/>
        <v>7500</v>
      </c>
    </row>
    <row r="136" spans="2:12" ht="15.75" x14ac:dyDescent="0.25">
      <c r="B136" s="266" t="s">
        <v>317</v>
      </c>
      <c r="C136" s="266" t="s">
        <v>8</v>
      </c>
      <c r="D136" s="38" t="s">
        <v>7</v>
      </c>
      <c r="E136" s="35">
        <v>500</v>
      </c>
      <c r="F136" s="38" t="s">
        <v>316</v>
      </c>
      <c r="G136" s="38"/>
      <c r="H136" s="38"/>
      <c r="I136" s="34">
        <f t="shared" si="6"/>
        <v>0</v>
      </c>
      <c r="J136" s="34"/>
      <c r="K136" s="34">
        <f t="shared" si="7"/>
        <v>0</v>
      </c>
      <c r="L136" s="35">
        <f t="shared" si="8"/>
        <v>500</v>
      </c>
    </row>
    <row r="137" spans="2:12" ht="15.75" x14ac:dyDescent="0.25">
      <c r="B137" s="266" t="s">
        <v>317</v>
      </c>
      <c r="C137" s="266" t="s">
        <v>6</v>
      </c>
      <c r="D137" s="38" t="s">
        <v>7</v>
      </c>
      <c r="E137" s="35">
        <v>500</v>
      </c>
      <c r="F137" s="38" t="s">
        <v>316</v>
      </c>
      <c r="G137" s="38"/>
      <c r="H137" s="38"/>
      <c r="I137" s="34">
        <f t="shared" si="6"/>
        <v>0</v>
      </c>
      <c r="J137" s="34"/>
      <c r="K137" s="34">
        <f t="shared" si="7"/>
        <v>0</v>
      </c>
      <c r="L137" s="35">
        <f t="shared" si="8"/>
        <v>500</v>
      </c>
    </row>
    <row r="138" spans="2:12" ht="15.75" x14ac:dyDescent="0.25">
      <c r="B138" s="266" t="s">
        <v>317</v>
      </c>
      <c r="C138" s="266" t="s">
        <v>79</v>
      </c>
      <c r="D138" s="38" t="s">
        <v>7</v>
      </c>
      <c r="E138" s="35">
        <v>344.5</v>
      </c>
      <c r="F138" s="38" t="s">
        <v>316</v>
      </c>
      <c r="G138" s="38"/>
      <c r="H138" s="38"/>
      <c r="I138" s="34">
        <f t="shared" si="6"/>
        <v>0</v>
      </c>
      <c r="J138" s="34"/>
      <c r="K138" s="34">
        <f t="shared" si="7"/>
        <v>0</v>
      </c>
      <c r="L138" s="35">
        <f t="shared" si="8"/>
        <v>344.5</v>
      </c>
    </row>
    <row r="139" spans="2:12" ht="15.75" x14ac:dyDescent="0.25">
      <c r="B139" s="266" t="s">
        <v>317</v>
      </c>
      <c r="C139" s="266" t="s">
        <v>742</v>
      </c>
      <c r="D139" s="38" t="s">
        <v>5</v>
      </c>
      <c r="E139" s="35">
        <v>775000</v>
      </c>
      <c r="F139" s="38" t="s">
        <v>316</v>
      </c>
      <c r="G139" s="38"/>
      <c r="H139" s="38"/>
      <c r="I139" s="34">
        <f t="shared" si="6"/>
        <v>0</v>
      </c>
      <c r="J139" s="34"/>
      <c r="K139" s="34">
        <f t="shared" si="7"/>
        <v>0</v>
      </c>
      <c r="L139" s="35">
        <f t="shared" si="8"/>
        <v>775000</v>
      </c>
    </row>
    <row r="140" spans="2:12" ht="15.75" hidden="1" x14ac:dyDescent="0.25">
      <c r="B140" s="37" t="s">
        <v>852</v>
      </c>
      <c r="C140" s="37" t="s">
        <v>90</v>
      </c>
      <c r="D140" s="38">
        <v>0</v>
      </c>
      <c r="E140" s="35">
        <v>0</v>
      </c>
      <c r="F140" s="38" t="s">
        <v>316</v>
      </c>
      <c r="G140" s="38"/>
      <c r="H140" s="38"/>
      <c r="I140" s="34">
        <f t="shared" si="6"/>
        <v>0</v>
      </c>
      <c r="J140" s="34"/>
      <c r="K140" s="34">
        <f t="shared" si="7"/>
        <v>0</v>
      </c>
      <c r="L140" s="35">
        <f t="shared" si="8"/>
        <v>0</v>
      </c>
    </row>
    <row r="141" spans="2:12" ht="15.75" collapsed="1" x14ac:dyDescent="0.25">
      <c r="B141" s="266" t="s">
        <v>317</v>
      </c>
      <c r="C141" s="266" t="s">
        <v>91</v>
      </c>
      <c r="D141" s="38" t="s">
        <v>89</v>
      </c>
      <c r="E141" s="35">
        <v>650</v>
      </c>
      <c r="F141" s="38" t="s">
        <v>316</v>
      </c>
      <c r="G141" s="38"/>
      <c r="H141" s="38"/>
      <c r="I141" s="34">
        <f t="shared" si="6"/>
        <v>0</v>
      </c>
      <c r="J141" s="34"/>
      <c r="K141" s="34">
        <f t="shared" si="7"/>
        <v>0</v>
      </c>
      <c r="L141" s="35">
        <f t="shared" si="8"/>
        <v>650</v>
      </c>
    </row>
    <row r="142" spans="2:12" ht="15.75" hidden="1" x14ac:dyDescent="0.25">
      <c r="B142" s="37" t="s">
        <v>317</v>
      </c>
      <c r="C142" s="37" t="s">
        <v>92</v>
      </c>
      <c r="D142" s="38" t="s">
        <v>89</v>
      </c>
      <c r="E142" s="35">
        <v>0</v>
      </c>
      <c r="F142" s="38" t="s">
        <v>316</v>
      </c>
      <c r="G142" s="38"/>
      <c r="H142" s="38"/>
      <c r="I142" s="34">
        <f t="shared" si="6"/>
        <v>0</v>
      </c>
      <c r="J142" s="34"/>
      <c r="K142" s="34">
        <f t="shared" si="7"/>
        <v>0</v>
      </c>
      <c r="L142" s="35">
        <f t="shared" si="8"/>
        <v>0</v>
      </c>
    </row>
    <row r="143" spans="2:12" ht="15.75" hidden="1" x14ac:dyDescent="0.25">
      <c r="B143" s="37" t="s">
        <v>317</v>
      </c>
      <c r="C143" s="37" t="s">
        <v>93</v>
      </c>
      <c r="D143" s="38" t="s">
        <v>89</v>
      </c>
      <c r="E143" s="35">
        <v>0</v>
      </c>
      <c r="F143" s="38" t="s">
        <v>316</v>
      </c>
      <c r="G143" s="38"/>
      <c r="H143" s="38"/>
      <c r="I143" s="34">
        <f t="shared" si="6"/>
        <v>0</v>
      </c>
      <c r="J143" s="34"/>
      <c r="K143" s="34">
        <f t="shared" si="7"/>
        <v>0</v>
      </c>
      <c r="L143" s="35">
        <f t="shared" si="8"/>
        <v>0</v>
      </c>
    </row>
    <row r="144" spans="2:12" ht="15.75" hidden="1" x14ac:dyDescent="0.25">
      <c r="B144" s="37" t="s">
        <v>317</v>
      </c>
      <c r="C144" s="37" t="s">
        <v>94</v>
      </c>
      <c r="D144" s="38" t="s">
        <v>89</v>
      </c>
      <c r="E144" s="35">
        <v>0</v>
      </c>
      <c r="F144" s="38" t="s">
        <v>316</v>
      </c>
      <c r="G144" s="38"/>
      <c r="H144" s="38"/>
      <c r="I144" s="34">
        <f t="shared" si="6"/>
        <v>0</v>
      </c>
      <c r="J144" s="34"/>
      <c r="K144" s="34">
        <f t="shared" si="7"/>
        <v>0</v>
      </c>
      <c r="L144" s="35">
        <f t="shared" si="8"/>
        <v>0</v>
      </c>
    </row>
    <row r="145" spans="2:12" ht="15.75" hidden="1" x14ac:dyDescent="0.25">
      <c r="B145" s="37" t="s">
        <v>317</v>
      </c>
      <c r="C145" s="37" t="s">
        <v>95</v>
      </c>
      <c r="D145" s="38" t="s">
        <v>89</v>
      </c>
      <c r="E145" s="35">
        <v>0</v>
      </c>
      <c r="F145" s="38" t="s">
        <v>316</v>
      </c>
      <c r="G145" s="38"/>
      <c r="H145" s="38"/>
      <c r="I145" s="34">
        <f t="shared" si="6"/>
        <v>0</v>
      </c>
      <c r="J145" s="34"/>
      <c r="K145" s="34">
        <f t="shared" si="7"/>
        <v>0</v>
      </c>
      <c r="L145" s="35">
        <f t="shared" si="8"/>
        <v>0</v>
      </c>
    </row>
    <row r="146" spans="2:12" ht="15.75" x14ac:dyDescent="0.25">
      <c r="B146" s="266" t="s">
        <v>317</v>
      </c>
      <c r="C146" s="266" t="s">
        <v>96</v>
      </c>
      <c r="D146" s="38" t="s">
        <v>89</v>
      </c>
      <c r="E146" s="35">
        <v>381.6</v>
      </c>
      <c r="F146" s="38" t="s">
        <v>316</v>
      </c>
      <c r="G146" s="38"/>
      <c r="H146" s="38"/>
      <c r="I146" s="34">
        <f t="shared" si="6"/>
        <v>0</v>
      </c>
      <c r="J146" s="34"/>
      <c r="K146" s="34">
        <f t="shared" si="7"/>
        <v>0</v>
      </c>
      <c r="L146" s="35">
        <f t="shared" si="8"/>
        <v>381.6</v>
      </c>
    </row>
    <row r="147" spans="2:12" ht="15.75" x14ac:dyDescent="0.25">
      <c r="B147" s="266" t="s">
        <v>317</v>
      </c>
      <c r="C147" s="266" t="s">
        <v>97</v>
      </c>
      <c r="D147" s="38" t="s">
        <v>89</v>
      </c>
      <c r="E147" s="35">
        <v>1908</v>
      </c>
      <c r="F147" s="38" t="s">
        <v>316</v>
      </c>
      <c r="G147" s="38"/>
      <c r="H147" s="38"/>
      <c r="I147" s="34">
        <f t="shared" si="6"/>
        <v>0</v>
      </c>
      <c r="J147" s="34"/>
      <c r="K147" s="34">
        <f t="shared" si="7"/>
        <v>0</v>
      </c>
      <c r="L147" s="35">
        <f t="shared" si="8"/>
        <v>1908</v>
      </c>
    </row>
    <row r="148" spans="2:12" ht="15.75" hidden="1" x14ac:dyDescent="0.25">
      <c r="B148" s="37" t="s">
        <v>317</v>
      </c>
      <c r="C148" s="37" t="s">
        <v>98</v>
      </c>
      <c r="D148" s="38" t="s">
        <v>89</v>
      </c>
      <c r="E148" s="35">
        <v>0</v>
      </c>
      <c r="F148" s="38" t="s">
        <v>316</v>
      </c>
      <c r="G148" s="38"/>
      <c r="H148" s="38"/>
      <c r="I148" s="34">
        <f t="shared" si="6"/>
        <v>0</v>
      </c>
      <c r="J148" s="34"/>
      <c r="K148" s="34">
        <f t="shared" si="7"/>
        <v>0</v>
      </c>
      <c r="L148" s="35">
        <f t="shared" si="8"/>
        <v>0</v>
      </c>
    </row>
    <row r="149" spans="2:12" ht="15.75" x14ac:dyDescent="0.25">
      <c r="B149" s="266" t="s">
        <v>317</v>
      </c>
      <c r="C149" s="266" t="s">
        <v>99</v>
      </c>
      <c r="D149" s="38" t="s">
        <v>89</v>
      </c>
      <c r="E149" s="35">
        <v>4000</v>
      </c>
      <c r="F149" s="38" t="s">
        <v>316</v>
      </c>
      <c r="G149" s="38"/>
      <c r="H149" s="38"/>
      <c r="I149" s="34">
        <f t="shared" si="6"/>
        <v>0</v>
      </c>
      <c r="J149" s="34"/>
      <c r="K149" s="34">
        <f t="shared" si="7"/>
        <v>0</v>
      </c>
      <c r="L149" s="35">
        <f t="shared" si="8"/>
        <v>4000</v>
      </c>
    </row>
    <row r="150" spans="2:12" ht="45" hidden="1" x14ac:dyDescent="0.25">
      <c r="B150" s="37" t="s">
        <v>317</v>
      </c>
      <c r="C150" s="37" t="s">
        <v>100</v>
      </c>
      <c r="D150" s="38" t="s">
        <v>33</v>
      </c>
      <c r="E150" s="35">
        <v>0</v>
      </c>
      <c r="F150" s="38" t="s">
        <v>316</v>
      </c>
      <c r="G150" s="38"/>
      <c r="H150" s="38"/>
      <c r="I150" s="34">
        <f t="shared" si="6"/>
        <v>0</v>
      </c>
      <c r="J150" s="34"/>
      <c r="K150" s="34">
        <f t="shared" si="7"/>
        <v>0</v>
      </c>
      <c r="L150" s="35">
        <f t="shared" si="8"/>
        <v>0</v>
      </c>
    </row>
    <row r="151" spans="2:12" ht="15.75" hidden="1" x14ac:dyDescent="0.25">
      <c r="B151" s="37" t="e">
        <v>#N/A</v>
      </c>
      <c r="C151" s="37" t="e">
        <v>#N/A</v>
      </c>
      <c r="D151" s="38" t="e">
        <v>#N/A</v>
      </c>
      <c r="E151" s="35" t="e">
        <v>#N/A</v>
      </c>
      <c r="F151" s="38" t="s">
        <v>316</v>
      </c>
      <c r="G151" s="38"/>
      <c r="H151" s="38"/>
      <c r="I151" s="34">
        <f t="shared" si="6"/>
        <v>0</v>
      </c>
      <c r="J151" s="34"/>
      <c r="K151" s="34" t="e">
        <f t="shared" si="7"/>
        <v>#N/A</v>
      </c>
      <c r="L151" s="35" t="e">
        <f t="shared" si="8"/>
        <v>#N/A</v>
      </c>
    </row>
    <row r="152" spans="2:12" ht="15.75" hidden="1" x14ac:dyDescent="0.25">
      <c r="B152" s="37" t="s">
        <v>852</v>
      </c>
      <c r="C152" s="37" t="s">
        <v>142</v>
      </c>
      <c r="D152" s="38">
        <v>0</v>
      </c>
      <c r="E152" s="35">
        <v>0</v>
      </c>
      <c r="F152" s="38" t="s">
        <v>316</v>
      </c>
      <c r="G152" s="38"/>
      <c r="H152" s="38"/>
      <c r="I152" s="34">
        <f t="shared" si="6"/>
        <v>0</v>
      </c>
      <c r="J152" s="34"/>
      <c r="K152" s="34">
        <f t="shared" si="7"/>
        <v>0</v>
      </c>
      <c r="L152" s="35">
        <f t="shared" si="8"/>
        <v>0</v>
      </c>
    </row>
    <row r="153" spans="2:12" ht="15.75" collapsed="1" x14ac:dyDescent="0.25">
      <c r="B153" s="266" t="s">
        <v>319</v>
      </c>
      <c r="C153" s="266" t="s">
        <v>101</v>
      </c>
      <c r="D153" s="38" t="s">
        <v>89</v>
      </c>
      <c r="E153" s="35">
        <v>8166</v>
      </c>
      <c r="F153" s="38" t="s">
        <v>316</v>
      </c>
      <c r="G153" s="38"/>
      <c r="H153" s="38"/>
      <c r="I153" s="34">
        <f t="shared" si="6"/>
        <v>0</v>
      </c>
      <c r="J153" s="34"/>
      <c r="K153" s="34">
        <f t="shared" si="7"/>
        <v>0</v>
      </c>
      <c r="L153" s="35">
        <f t="shared" si="8"/>
        <v>8166</v>
      </c>
    </row>
    <row r="154" spans="2:12" ht="15.75" x14ac:dyDescent="0.25">
      <c r="B154" s="266" t="s">
        <v>319</v>
      </c>
      <c r="C154" s="266" t="s">
        <v>102</v>
      </c>
      <c r="D154" s="38" t="s">
        <v>89</v>
      </c>
      <c r="E154" s="35">
        <v>11166</v>
      </c>
      <c r="F154" s="38" t="s">
        <v>316</v>
      </c>
      <c r="G154" s="38"/>
      <c r="H154" s="38"/>
      <c r="I154" s="34">
        <f t="shared" si="6"/>
        <v>0</v>
      </c>
      <c r="J154" s="34"/>
      <c r="K154" s="34">
        <f t="shared" si="7"/>
        <v>0</v>
      </c>
      <c r="L154" s="35">
        <f t="shared" si="8"/>
        <v>11166</v>
      </c>
    </row>
    <row r="155" spans="2:12" ht="30" hidden="1" x14ac:dyDescent="0.25">
      <c r="B155" s="37" t="s">
        <v>319</v>
      </c>
      <c r="C155" s="37" t="s">
        <v>103</v>
      </c>
      <c r="D155" s="38" t="s">
        <v>89</v>
      </c>
      <c r="E155" s="35">
        <v>0</v>
      </c>
      <c r="F155" s="38" t="s">
        <v>316</v>
      </c>
      <c r="G155" s="38"/>
      <c r="H155" s="38"/>
      <c r="I155" s="34">
        <f t="shared" si="6"/>
        <v>0</v>
      </c>
      <c r="J155" s="34"/>
      <c r="K155" s="34">
        <f t="shared" si="7"/>
        <v>0</v>
      </c>
      <c r="L155" s="35">
        <f t="shared" si="8"/>
        <v>0</v>
      </c>
    </row>
    <row r="156" spans="2:12" ht="30" hidden="1" x14ac:dyDescent="0.25">
      <c r="B156" s="37" t="s">
        <v>319</v>
      </c>
      <c r="C156" s="37" t="s">
        <v>104</v>
      </c>
      <c r="D156" s="38" t="s">
        <v>89</v>
      </c>
      <c r="E156" s="35">
        <v>0</v>
      </c>
      <c r="F156" s="38" t="s">
        <v>316</v>
      </c>
      <c r="G156" s="38"/>
      <c r="H156" s="38"/>
      <c r="I156" s="34">
        <f t="shared" si="6"/>
        <v>0</v>
      </c>
      <c r="J156" s="34"/>
      <c r="K156" s="34">
        <f t="shared" si="7"/>
        <v>0</v>
      </c>
      <c r="L156" s="35">
        <f t="shared" si="8"/>
        <v>0</v>
      </c>
    </row>
    <row r="157" spans="2:12" ht="30" hidden="1" x14ac:dyDescent="0.25">
      <c r="B157" s="37" t="s">
        <v>319</v>
      </c>
      <c r="C157" s="37" t="s">
        <v>105</v>
      </c>
      <c r="D157" s="38" t="s">
        <v>89</v>
      </c>
      <c r="E157" s="35">
        <v>0</v>
      </c>
      <c r="F157" s="38" t="s">
        <v>316</v>
      </c>
      <c r="G157" s="38"/>
      <c r="H157" s="38"/>
      <c r="I157" s="34">
        <f t="shared" si="6"/>
        <v>0</v>
      </c>
      <c r="J157" s="34"/>
      <c r="K157" s="34">
        <f t="shared" si="7"/>
        <v>0</v>
      </c>
      <c r="L157" s="35">
        <f t="shared" si="8"/>
        <v>0</v>
      </c>
    </row>
    <row r="158" spans="2:12" ht="30" hidden="1" x14ac:dyDescent="0.25">
      <c r="B158" s="37" t="s">
        <v>319</v>
      </c>
      <c r="C158" s="37" t="s">
        <v>106</v>
      </c>
      <c r="D158" s="38" t="s">
        <v>89</v>
      </c>
      <c r="E158" s="35">
        <v>0</v>
      </c>
      <c r="F158" s="38" t="s">
        <v>316</v>
      </c>
      <c r="G158" s="38"/>
      <c r="H158" s="38"/>
      <c r="I158" s="34">
        <f t="shared" si="6"/>
        <v>0</v>
      </c>
      <c r="J158" s="34"/>
      <c r="K158" s="34">
        <f t="shared" si="7"/>
        <v>0</v>
      </c>
      <c r="L158" s="35">
        <f t="shared" si="8"/>
        <v>0</v>
      </c>
    </row>
    <row r="159" spans="2:12" ht="15.75" hidden="1" x14ac:dyDescent="0.25">
      <c r="B159" s="37" t="s">
        <v>319</v>
      </c>
      <c r="C159" s="37" t="s">
        <v>107</v>
      </c>
      <c r="D159" s="38" t="s">
        <v>89</v>
      </c>
      <c r="E159" s="35">
        <v>0</v>
      </c>
      <c r="F159" s="38" t="s">
        <v>316</v>
      </c>
      <c r="G159" s="38"/>
      <c r="H159" s="38"/>
      <c r="I159" s="34">
        <f t="shared" si="6"/>
        <v>0</v>
      </c>
      <c r="J159" s="34"/>
      <c r="K159" s="34">
        <f t="shared" si="7"/>
        <v>0</v>
      </c>
      <c r="L159" s="35">
        <f t="shared" si="8"/>
        <v>0</v>
      </c>
    </row>
    <row r="160" spans="2:12" ht="15.75" x14ac:dyDescent="0.25">
      <c r="B160" s="266" t="s">
        <v>319</v>
      </c>
      <c r="C160" s="266" t="s">
        <v>108</v>
      </c>
      <c r="D160" s="38" t="s">
        <v>89</v>
      </c>
      <c r="E160" s="35">
        <v>11166</v>
      </c>
      <c r="F160" s="38" t="s">
        <v>316</v>
      </c>
      <c r="G160" s="38"/>
      <c r="H160" s="38"/>
      <c r="I160" s="34">
        <f t="shared" si="6"/>
        <v>0</v>
      </c>
      <c r="J160" s="34"/>
      <c r="K160" s="34">
        <f t="shared" si="7"/>
        <v>0</v>
      </c>
      <c r="L160" s="35">
        <f t="shared" si="8"/>
        <v>11166</v>
      </c>
    </row>
    <row r="161" spans="2:12" ht="15.75" x14ac:dyDescent="0.25">
      <c r="B161" s="266" t="s">
        <v>319</v>
      </c>
      <c r="C161" s="266" t="s">
        <v>109</v>
      </c>
      <c r="D161" s="38" t="s">
        <v>89</v>
      </c>
      <c r="E161" s="35">
        <v>7100</v>
      </c>
      <c r="F161" s="38" t="s">
        <v>316</v>
      </c>
      <c r="G161" s="38"/>
      <c r="H161" s="38"/>
      <c r="I161" s="34">
        <f t="shared" si="6"/>
        <v>0</v>
      </c>
      <c r="J161" s="34"/>
      <c r="K161" s="34">
        <f t="shared" si="7"/>
        <v>0</v>
      </c>
      <c r="L161" s="35">
        <f t="shared" si="8"/>
        <v>7100</v>
      </c>
    </row>
    <row r="162" spans="2:12" ht="15.75" x14ac:dyDescent="0.25">
      <c r="B162" s="266" t="s">
        <v>320</v>
      </c>
      <c r="C162" s="266" t="s">
        <v>110</v>
      </c>
      <c r="D162" s="38" t="s">
        <v>111</v>
      </c>
      <c r="E162" s="35">
        <v>58800</v>
      </c>
      <c r="F162" s="38" t="s">
        <v>316</v>
      </c>
      <c r="G162" s="38"/>
      <c r="H162" s="38"/>
      <c r="I162" s="34">
        <f t="shared" si="6"/>
        <v>0</v>
      </c>
      <c r="J162" s="34"/>
      <c r="K162" s="34">
        <f t="shared" si="7"/>
        <v>0</v>
      </c>
      <c r="L162" s="35">
        <f t="shared" si="8"/>
        <v>58800</v>
      </c>
    </row>
    <row r="163" spans="2:12" ht="30" hidden="1" x14ac:dyDescent="0.25">
      <c r="B163" s="37" t="s">
        <v>320</v>
      </c>
      <c r="C163" s="37" t="s">
        <v>112</v>
      </c>
      <c r="D163" s="38" t="s">
        <v>111</v>
      </c>
      <c r="E163" s="35">
        <v>0</v>
      </c>
      <c r="F163" s="38" t="s">
        <v>316</v>
      </c>
      <c r="G163" s="38"/>
      <c r="H163" s="38"/>
      <c r="I163" s="34">
        <f t="shared" si="6"/>
        <v>0</v>
      </c>
      <c r="J163" s="34"/>
      <c r="K163" s="34">
        <f t="shared" si="7"/>
        <v>0</v>
      </c>
      <c r="L163" s="35">
        <f t="shared" si="8"/>
        <v>0</v>
      </c>
    </row>
    <row r="164" spans="2:12" ht="15.75" x14ac:dyDescent="0.25">
      <c r="B164" s="266" t="s">
        <v>317</v>
      </c>
      <c r="C164" s="266" t="s">
        <v>189</v>
      </c>
      <c r="D164" s="38" t="s">
        <v>77</v>
      </c>
      <c r="E164" s="35">
        <v>1682975.2125772794</v>
      </c>
      <c r="F164" s="38" t="s">
        <v>316</v>
      </c>
      <c r="G164" s="38"/>
      <c r="H164" s="38"/>
      <c r="I164" s="34">
        <f t="shared" si="6"/>
        <v>0</v>
      </c>
      <c r="J164" s="34"/>
      <c r="K164" s="34">
        <f t="shared" si="7"/>
        <v>0</v>
      </c>
      <c r="L164" s="35">
        <f t="shared" si="8"/>
        <v>1682975.2125772794</v>
      </c>
    </row>
    <row r="165" spans="2:12" ht="15.75" x14ac:dyDescent="0.25">
      <c r="B165" s="266" t="s">
        <v>317</v>
      </c>
      <c r="C165" s="266" t="s">
        <v>190</v>
      </c>
      <c r="D165" s="38" t="s">
        <v>77</v>
      </c>
      <c r="E165" s="35">
        <v>2243966.9501030394</v>
      </c>
      <c r="F165" s="38" t="s">
        <v>316</v>
      </c>
      <c r="G165" s="38"/>
      <c r="H165" s="38"/>
      <c r="I165" s="34">
        <f t="shared" si="6"/>
        <v>0</v>
      </c>
      <c r="J165" s="34"/>
      <c r="K165" s="34">
        <f t="shared" si="7"/>
        <v>0</v>
      </c>
      <c r="L165" s="35">
        <f t="shared" si="8"/>
        <v>2243966.9501030394</v>
      </c>
    </row>
    <row r="166" spans="2:12" ht="15.75" hidden="1" x14ac:dyDescent="0.25">
      <c r="B166" s="37" t="e">
        <v>#N/A</v>
      </c>
      <c r="C166" s="37" t="e">
        <v>#N/A</v>
      </c>
      <c r="D166" s="38" t="e">
        <v>#N/A</v>
      </c>
      <c r="E166" s="35" t="e">
        <v>#N/A</v>
      </c>
      <c r="F166" s="38" t="s">
        <v>316</v>
      </c>
      <c r="G166" s="38"/>
      <c r="H166" s="38"/>
      <c r="I166" s="34">
        <f t="shared" si="6"/>
        <v>0</v>
      </c>
      <c r="J166" s="34"/>
      <c r="K166" s="34" t="e">
        <f t="shared" si="7"/>
        <v>#N/A</v>
      </c>
      <c r="L166" s="35" t="e">
        <f t="shared" si="8"/>
        <v>#N/A</v>
      </c>
    </row>
    <row r="167" spans="2:12" ht="30" hidden="1" x14ac:dyDescent="0.25">
      <c r="B167" s="37" t="s">
        <v>852</v>
      </c>
      <c r="C167" s="37" t="s">
        <v>144</v>
      </c>
      <c r="D167" s="38">
        <v>0</v>
      </c>
      <c r="E167" s="35">
        <v>0</v>
      </c>
      <c r="F167" s="38" t="s">
        <v>316</v>
      </c>
      <c r="G167" s="38"/>
      <c r="H167" s="38"/>
      <c r="I167" s="34">
        <f t="shared" si="6"/>
        <v>0</v>
      </c>
      <c r="J167" s="34"/>
      <c r="K167" s="34">
        <f t="shared" si="7"/>
        <v>0</v>
      </c>
      <c r="L167" s="35">
        <f t="shared" si="8"/>
        <v>0</v>
      </c>
    </row>
    <row r="168" spans="2:12" ht="15.75" collapsed="1" x14ac:dyDescent="0.25">
      <c r="B168" s="266" t="s">
        <v>321</v>
      </c>
      <c r="C168" s="266" t="s">
        <v>113</v>
      </c>
      <c r="D168" s="38" t="s">
        <v>7</v>
      </c>
      <c r="E168" s="35">
        <v>4796.3682807641044</v>
      </c>
      <c r="F168" s="38" t="s">
        <v>316</v>
      </c>
      <c r="G168" s="38"/>
      <c r="H168" s="38"/>
      <c r="I168" s="34">
        <f t="shared" si="6"/>
        <v>0</v>
      </c>
      <c r="J168" s="34"/>
      <c r="K168" s="34">
        <f t="shared" si="7"/>
        <v>0</v>
      </c>
      <c r="L168" s="35">
        <f t="shared" si="8"/>
        <v>4796.3682807641044</v>
      </c>
    </row>
    <row r="169" spans="2:12" ht="30" hidden="1" x14ac:dyDescent="0.25">
      <c r="B169" s="37" t="s">
        <v>321</v>
      </c>
      <c r="C169" s="37" t="s">
        <v>114</v>
      </c>
      <c r="D169" s="38" t="s">
        <v>7</v>
      </c>
      <c r="E169" s="35">
        <v>0</v>
      </c>
      <c r="F169" s="38" t="s">
        <v>316</v>
      </c>
      <c r="G169" s="38"/>
      <c r="H169" s="38"/>
      <c r="I169" s="34">
        <f t="shared" si="6"/>
        <v>0</v>
      </c>
      <c r="J169" s="34"/>
      <c r="K169" s="34">
        <f t="shared" si="7"/>
        <v>0</v>
      </c>
      <c r="L169" s="35">
        <f t="shared" si="8"/>
        <v>0</v>
      </c>
    </row>
    <row r="170" spans="2:12" ht="15.75" hidden="1" x14ac:dyDescent="0.25">
      <c r="B170" s="37" t="s">
        <v>317</v>
      </c>
      <c r="C170" s="37" t="s">
        <v>115</v>
      </c>
      <c r="D170" s="38" t="s">
        <v>33</v>
      </c>
      <c r="E170" s="35">
        <v>0</v>
      </c>
      <c r="F170" s="38" t="s">
        <v>316</v>
      </c>
      <c r="G170" s="38"/>
      <c r="H170" s="38"/>
      <c r="I170" s="34">
        <f t="shared" si="6"/>
        <v>0</v>
      </c>
      <c r="J170" s="34"/>
      <c r="K170" s="34">
        <f t="shared" si="7"/>
        <v>0</v>
      </c>
      <c r="L170" s="35">
        <f t="shared" si="8"/>
        <v>0</v>
      </c>
    </row>
    <row r="171" spans="2:12" ht="15.75" hidden="1" x14ac:dyDescent="0.25">
      <c r="B171" s="37" t="e">
        <v>#N/A</v>
      </c>
      <c r="C171" s="37" t="e">
        <v>#N/A</v>
      </c>
      <c r="D171" s="38" t="e">
        <v>#N/A</v>
      </c>
      <c r="E171" s="35" t="e">
        <v>#N/A</v>
      </c>
      <c r="F171" s="38" t="s">
        <v>316</v>
      </c>
      <c r="G171" s="38"/>
      <c r="H171" s="38"/>
      <c r="I171" s="34">
        <f t="shared" si="6"/>
        <v>0</v>
      </c>
      <c r="J171" s="34"/>
      <c r="K171" s="34" t="e">
        <f t="shared" si="7"/>
        <v>#N/A</v>
      </c>
      <c r="L171" s="35" t="e">
        <f t="shared" si="8"/>
        <v>#N/A</v>
      </c>
    </row>
    <row r="172" spans="2:12" ht="15.75" hidden="1" x14ac:dyDescent="0.25">
      <c r="B172" s="37" t="s">
        <v>852</v>
      </c>
      <c r="C172" s="37" t="s">
        <v>143</v>
      </c>
      <c r="D172" s="38">
        <v>0</v>
      </c>
      <c r="E172" s="35">
        <v>0</v>
      </c>
      <c r="F172" s="38" t="s">
        <v>316</v>
      </c>
      <c r="G172" s="38"/>
      <c r="H172" s="38"/>
      <c r="I172" s="34">
        <f t="shared" si="6"/>
        <v>0</v>
      </c>
      <c r="J172" s="34"/>
      <c r="K172" s="34">
        <f t="shared" si="7"/>
        <v>0</v>
      </c>
      <c r="L172" s="35">
        <f t="shared" si="8"/>
        <v>0</v>
      </c>
    </row>
    <row r="173" spans="2:12" ht="15.75" collapsed="1" x14ac:dyDescent="0.25">
      <c r="B173" s="266" t="s">
        <v>319</v>
      </c>
      <c r="C173" s="266" t="s">
        <v>10</v>
      </c>
      <c r="D173" s="38" t="s">
        <v>7</v>
      </c>
      <c r="E173" s="35">
        <v>869.00000000000011</v>
      </c>
      <c r="F173" s="38" t="s">
        <v>316</v>
      </c>
      <c r="G173" s="38"/>
      <c r="H173" s="38"/>
      <c r="I173" s="34">
        <f t="shared" si="6"/>
        <v>0</v>
      </c>
      <c r="J173" s="34"/>
      <c r="K173" s="34">
        <f t="shared" si="7"/>
        <v>0</v>
      </c>
      <c r="L173" s="35">
        <f t="shared" si="8"/>
        <v>869.00000000000011</v>
      </c>
    </row>
    <row r="174" spans="2:12" ht="15.75" x14ac:dyDescent="0.25">
      <c r="B174" s="266" t="s">
        <v>322</v>
      </c>
      <c r="C174" s="266" t="s">
        <v>11</v>
      </c>
      <c r="D174" s="38" t="s">
        <v>7</v>
      </c>
      <c r="E174" s="35">
        <v>2000</v>
      </c>
      <c r="F174" s="38" t="s">
        <v>316</v>
      </c>
      <c r="G174" s="38"/>
      <c r="H174" s="38"/>
      <c r="I174" s="34">
        <f t="shared" si="6"/>
        <v>0</v>
      </c>
      <c r="J174" s="34"/>
      <c r="K174" s="34">
        <f t="shared" si="7"/>
        <v>0</v>
      </c>
      <c r="L174" s="35">
        <f t="shared" si="8"/>
        <v>2000</v>
      </c>
    </row>
    <row r="175" spans="2:12" ht="15.75" x14ac:dyDescent="0.25">
      <c r="B175" s="266" t="s">
        <v>317</v>
      </c>
      <c r="C175" s="266" t="s">
        <v>12</v>
      </c>
      <c r="D175" s="38" t="s">
        <v>5</v>
      </c>
      <c r="E175" s="35">
        <v>8500</v>
      </c>
      <c r="F175" s="38" t="s">
        <v>316</v>
      </c>
      <c r="G175" s="38"/>
      <c r="H175" s="38"/>
      <c r="I175" s="34">
        <f t="shared" si="6"/>
        <v>0</v>
      </c>
      <c r="J175" s="34"/>
      <c r="K175" s="34">
        <f t="shared" si="7"/>
        <v>0</v>
      </c>
      <c r="L175" s="35">
        <f t="shared" si="8"/>
        <v>8500</v>
      </c>
    </row>
    <row r="176" spans="2:12" ht="15.75" x14ac:dyDescent="0.25">
      <c r="B176" s="266" t="s">
        <v>329</v>
      </c>
      <c r="C176" s="266" t="s">
        <v>743</v>
      </c>
      <c r="D176" s="38" t="s">
        <v>77</v>
      </c>
      <c r="E176" s="35">
        <v>15000</v>
      </c>
      <c r="F176" s="38" t="s">
        <v>316</v>
      </c>
      <c r="G176" s="38"/>
      <c r="H176" s="38"/>
      <c r="I176" s="34">
        <f t="shared" si="6"/>
        <v>0</v>
      </c>
      <c r="J176" s="34"/>
      <c r="K176" s="34">
        <f t="shared" si="7"/>
        <v>0</v>
      </c>
      <c r="L176" s="35">
        <f t="shared" si="8"/>
        <v>15000</v>
      </c>
    </row>
    <row r="177" spans="2:12" ht="15.75" hidden="1" x14ac:dyDescent="0.25">
      <c r="B177" s="37" t="e">
        <v>#N/A</v>
      </c>
      <c r="C177" s="37" t="e">
        <v>#N/A</v>
      </c>
      <c r="D177" s="38" t="e">
        <v>#N/A</v>
      </c>
      <c r="E177" s="35" t="e">
        <v>#N/A</v>
      </c>
      <c r="F177" s="38" t="s">
        <v>316</v>
      </c>
      <c r="G177" s="38"/>
      <c r="H177" s="38"/>
      <c r="I177" s="34">
        <f t="shared" si="6"/>
        <v>0</v>
      </c>
      <c r="J177" s="34"/>
      <c r="K177" s="34" t="e">
        <f t="shared" si="7"/>
        <v>#N/A</v>
      </c>
      <c r="L177" s="35" t="e">
        <f t="shared" si="8"/>
        <v>#N/A</v>
      </c>
    </row>
    <row r="178" spans="2:12" ht="15.75" hidden="1" x14ac:dyDescent="0.25">
      <c r="B178" s="37" t="s">
        <v>852</v>
      </c>
      <c r="C178" s="37" t="s">
        <v>14</v>
      </c>
      <c r="D178" s="38">
        <v>0</v>
      </c>
      <c r="E178" s="35">
        <v>0</v>
      </c>
      <c r="F178" s="38" t="s">
        <v>316</v>
      </c>
      <c r="G178" s="38"/>
      <c r="H178" s="38"/>
      <c r="I178" s="34">
        <f t="shared" si="6"/>
        <v>0</v>
      </c>
      <c r="J178" s="34"/>
      <c r="K178" s="34">
        <f t="shared" si="7"/>
        <v>0</v>
      </c>
      <c r="L178" s="35">
        <f t="shared" si="8"/>
        <v>0</v>
      </c>
    </row>
    <row r="179" spans="2:12" ht="15.75" collapsed="1" x14ac:dyDescent="0.25">
      <c r="B179" s="266" t="s">
        <v>324</v>
      </c>
      <c r="C179" s="266" t="s">
        <v>15</v>
      </c>
      <c r="D179" s="38" t="s">
        <v>7</v>
      </c>
      <c r="E179" s="35">
        <v>1045</v>
      </c>
      <c r="F179" s="38" t="s">
        <v>316</v>
      </c>
      <c r="G179" s="38"/>
      <c r="H179" s="38"/>
      <c r="I179" s="34">
        <f t="shared" si="6"/>
        <v>0</v>
      </c>
      <c r="J179" s="34"/>
      <c r="K179" s="34">
        <f t="shared" si="7"/>
        <v>0</v>
      </c>
      <c r="L179" s="35">
        <f t="shared" si="8"/>
        <v>1045</v>
      </c>
    </row>
    <row r="180" spans="2:12" ht="15.75" hidden="1" x14ac:dyDescent="0.25">
      <c r="B180" s="37" t="s">
        <v>324</v>
      </c>
      <c r="C180" s="37" t="s">
        <v>80</v>
      </c>
      <c r="D180" s="38" t="s">
        <v>7</v>
      </c>
      <c r="E180" s="35">
        <v>0</v>
      </c>
      <c r="F180" s="38" t="s">
        <v>316</v>
      </c>
      <c r="G180" s="38"/>
      <c r="H180" s="38"/>
      <c r="I180" s="34">
        <f t="shared" si="6"/>
        <v>0</v>
      </c>
      <c r="J180" s="34"/>
      <c r="K180" s="34">
        <f t="shared" si="7"/>
        <v>0</v>
      </c>
      <c r="L180" s="35">
        <f t="shared" si="8"/>
        <v>0</v>
      </c>
    </row>
    <row r="181" spans="2:12" ht="15.75" hidden="1" x14ac:dyDescent="0.25">
      <c r="B181" s="37" t="e">
        <v>#N/A</v>
      </c>
      <c r="C181" s="37" t="e">
        <v>#N/A</v>
      </c>
      <c r="D181" s="38" t="e">
        <v>#N/A</v>
      </c>
      <c r="E181" s="35" t="e">
        <v>#N/A</v>
      </c>
      <c r="F181" s="38" t="s">
        <v>316</v>
      </c>
      <c r="G181" s="38"/>
      <c r="H181" s="38"/>
      <c r="I181" s="34">
        <f t="shared" si="6"/>
        <v>0</v>
      </c>
      <c r="J181" s="34"/>
      <c r="K181" s="34" t="e">
        <f t="shared" si="7"/>
        <v>#N/A</v>
      </c>
      <c r="L181" s="35" t="e">
        <f t="shared" si="8"/>
        <v>#N/A</v>
      </c>
    </row>
    <row r="182" spans="2:12" ht="15.75" hidden="1" x14ac:dyDescent="0.25">
      <c r="B182" s="37" t="s">
        <v>852</v>
      </c>
      <c r="C182" s="37" t="s">
        <v>17</v>
      </c>
      <c r="D182" s="38">
        <v>0</v>
      </c>
      <c r="E182" s="35">
        <v>0</v>
      </c>
      <c r="F182" s="38" t="s">
        <v>316</v>
      </c>
      <c r="G182" s="38"/>
      <c r="H182" s="38"/>
      <c r="I182" s="34">
        <f t="shared" si="6"/>
        <v>0</v>
      </c>
      <c r="J182" s="34"/>
      <c r="K182" s="34">
        <f t="shared" si="7"/>
        <v>0</v>
      </c>
      <c r="L182" s="35">
        <f t="shared" si="8"/>
        <v>0</v>
      </c>
    </row>
    <row r="183" spans="2:12" ht="15.75" collapsed="1" x14ac:dyDescent="0.25">
      <c r="B183" s="266" t="s">
        <v>322</v>
      </c>
      <c r="C183" s="266" t="s">
        <v>18</v>
      </c>
      <c r="D183" s="38" t="s">
        <v>7</v>
      </c>
      <c r="E183" s="35">
        <v>435.6</v>
      </c>
      <c r="F183" s="38" t="s">
        <v>316</v>
      </c>
      <c r="G183" s="38"/>
      <c r="H183" s="38"/>
      <c r="I183" s="34">
        <f t="shared" si="6"/>
        <v>0</v>
      </c>
      <c r="J183" s="34"/>
      <c r="K183" s="34">
        <f t="shared" si="7"/>
        <v>0</v>
      </c>
      <c r="L183" s="35">
        <f t="shared" si="8"/>
        <v>435.6</v>
      </c>
    </row>
    <row r="184" spans="2:12" ht="30" hidden="1" x14ac:dyDescent="0.25">
      <c r="B184" s="37" t="s">
        <v>322</v>
      </c>
      <c r="C184" s="37" t="s">
        <v>19</v>
      </c>
      <c r="D184" s="38" t="s">
        <v>7</v>
      </c>
      <c r="E184" s="35">
        <v>0</v>
      </c>
      <c r="F184" s="38" t="s">
        <v>316</v>
      </c>
      <c r="G184" s="38"/>
      <c r="H184" s="38"/>
      <c r="I184" s="34">
        <f t="shared" si="6"/>
        <v>0</v>
      </c>
      <c r="J184" s="34"/>
      <c r="K184" s="34">
        <f t="shared" si="7"/>
        <v>0</v>
      </c>
      <c r="L184" s="35">
        <f t="shared" si="8"/>
        <v>0</v>
      </c>
    </row>
    <row r="185" spans="2:12" ht="15.75" x14ac:dyDescent="0.25">
      <c r="B185" s="266" t="s">
        <v>322</v>
      </c>
      <c r="C185" s="266" t="s">
        <v>20</v>
      </c>
      <c r="D185" s="38" t="s">
        <v>7</v>
      </c>
      <c r="E185" s="35">
        <v>1530.1000000000001</v>
      </c>
      <c r="F185" s="38" t="s">
        <v>316</v>
      </c>
      <c r="G185" s="38"/>
      <c r="H185" s="38"/>
      <c r="I185" s="34">
        <f t="shared" si="6"/>
        <v>0</v>
      </c>
      <c r="J185" s="34"/>
      <c r="K185" s="34">
        <f t="shared" si="7"/>
        <v>0</v>
      </c>
      <c r="L185" s="35">
        <f t="shared" si="8"/>
        <v>1530.1000000000001</v>
      </c>
    </row>
    <row r="186" spans="2:12" ht="30" hidden="1" x14ac:dyDescent="0.25">
      <c r="B186" s="37" t="s">
        <v>322</v>
      </c>
      <c r="C186" s="37" t="s">
        <v>21</v>
      </c>
      <c r="D186" s="38" t="s">
        <v>7</v>
      </c>
      <c r="E186" s="35">
        <v>0</v>
      </c>
      <c r="F186" s="38" t="s">
        <v>316</v>
      </c>
      <c r="G186" s="38"/>
      <c r="H186" s="38"/>
      <c r="I186" s="34">
        <f t="shared" si="6"/>
        <v>0</v>
      </c>
      <c r="J186" s="34"/>
      <c r="K186" s="34">
        <f t="shared" si="7"/>
        <v>0</v>
      </c>
      <c r="L186" s="35">
        <f t="shared" si="8"/>
        <v>0</v>
      </c>
    </row>
    <row r="187" spans="2:12" ht="30" hidden="1" x14ac:dyDescent="0.25">
      <c r="B187" s="37" t="s">
        <v>322</v>
      </c>
      <c r="C187" s="37" t="s">
        <v>22</v>
      </c>
      <c r="D187" s="38" t="s">
        <v>23</v>
      </c>
      <c r="E187" s="35">
        <v>0</v>
      </c>
      <c r="F187" s="38" t="s">
        <v>316</v>
      </c>
      <c r="G187" s="38"/>
      <c r="H187" s="38"/>
      <c r="I187" s="34">
        <f t="shared" ref="I187:I241" si="9">G187+H187</f>
        <v>0</v>
      </c>
      <c r="J187" s="34"/>
      <c r="K187" s="34">
        <f t="shared" ref="K187:K241" si="10">J187*E187</f>
        <v>0</v>
      </c>
      <c r="L187" s="35">
        <f t="shared" ref="L187:L241" si="11">E187+I187+K187</f>
        <v>0</v>
      </c>
    </row>
    <row r="188" spans="2:12" ht="15.75" hidden="1" x14ac:dyDescent="0.25">
      <c r="B188" s="37" t="e">
        <v>#N/A</v>
      </c>
      <c r="C188" s="37" t="e">
        <v>#N/A</v>
      </c>
      <c r="D188" s="38" t="e">
        <v>#N/A</v>
      </c>
      <c r="E188" s="35" t="e">
        <v>#N/A</v>
      </c>
      <c r="F188" s="38" t="s">
        <v>316</v>
      </c>
      <c r="G188" s="38"/>
      <c r="H188" s="38"/>
      <c r="I188" s="34">
        <f t="shared" si="9"/>
        <v>0</v>
      </c>
      <c r="J188" s="34"/>
      <c r="K188" s="34" t="e">
        <f t="shared" si="10"/>
        <v>#N/A</v>
      </c>
      <c r="L188" s="35" t="e">
        <f t="shared" si="11"/>
        <v>#N/A</v>
      </c>
    </row>
    <row r="189" spans="2:12" ht="15.75" hidden="1" x14ac:dyDescent="0.25">
      <c r="B189" s="37" t="s">
        <v>852</v>
      </c>
      <c r="C189" s="37" t="s">
        <v>24</v>
      </c>
      <c r="D189" s="38">
        <v>0</v>
      </c>
      <c r="E189" s="35">
        <v>0</v>
      </c>
      <c r="F189" s="38" t="s">
        <v>316</v>
      </c>
      <c r="G189" s="38"/>
      <c r="H189" s="38"/>
      <c r="I189" s="34">
        <f t="shared" si="9"/>
        <v>0</v>
      </c>
      <c r="J189" s="34"/>
      <c r="K189" s="34">
        <f t="shared" si="10"/>
        <v>0</v>
      </c>
      <c r="L189" s="35">
        <f t="shared" si="11"/>
        <v>0</v>
      </c>
    </row>
    <row r="190" spans="2:12" ht="15.75" collapsed="1" x14ac:dyDescent="0.25">
      <c r="B190" s="266" t="s">
        <v>323</v>
      </c>
      <c r="C190" s="266" t="s">
        <v>25</v>
      </c>
      <c r="D190" s="38" t="s">
        <v>7</v>
      </c>
      <c r="E190" s="35">
        <v>1650.0000000000002</v>
      </c>
      <c r="F190" s="38" t="s">
        <v>316</v>
      </c>
      <c r="G190" s="38"/>
      <c r="H190" s="38"/>
      <c r="I190" s="34">
        <f t="shared" si="9"/>
        <v>0</v>
      </c>
      <c r="J190" s="34"/>
      <c r="K190" s="34">
        <f t="shared" si="10"/>
        <v>0</v>
      </c>
      <c r="L190" s="35">
        <f t="shared" si="11"/>
        <v>1650.0000000000002</v>
      </c>
    </row>
    <row r="191" spans="2:12" ht="15.75" x14ac:dyDescent="0.25">
      <c r="B191" s="266" t="s">
        <v>323</v>
      </c>
      <c r="C191" s="266" t="s">
        <v>26</v>
      </c>
      <c r="D191" s="38" t="s">
        <v>7</v>
      </c>
      <c r="E191" s="35">
        <v>330</v>
      </c>
      <c r="F191" s="38" t="s">
        <v>316</v>
      </c>
      <c r="G191" s="38"/>
      <c r="H191" s="38"/>
      <c r="I191" s="34">
        <f t="shared" si="9"/>
        <v>0</v>
      </c>
      <c r="J191" s="34"/>
      <c r="K191" s="34">
        <f t="shared" si="10"/>
        <v>0</v>
      </c>
      <c r="L191" s="35">
        <f t="shared" si="11"/>
        <v>330</v>
      </c>
    </row>
    <row r="192" spans="2:12" ht="15.75" x14ac:dyDescent="0.25">
      <c r="B192" s="266" t="s">
        <v>323</v>
      </c>
      <c r="C192" s="266" t="s">
        <v>27</v>
      </c>
      <c r="D192" s="38" t="s">
        <v>7</v>
      </c>
      <c r="E192" s="35">
        <v>1650.0000000000002</v>
      </c>
      <c r="F192" s="38" t="s">
        <v>316</v>
      </c>
      <c r="G192" s="38"/>
      <c r="H192" s="38"/>
      <c r="I192" s="34">
        <f t="shared" si="9"/>
        <v>0</v>
      </c>
      <c r="J192" s="34"/>
      <c r="K192" s="34">
        <f t="shared" si="10"/>
        <v>0</v>
      </c>
      <c r="L192" s="35">
        <f t="shared" si="11"/>
        <v>1650.0000000000002</v>
      </c>
    </row>
    <row r="193" spans="2:12" ht="15.75" x14ac:dyDescent="0.25">
      <c r="B193" s="266" t="s">
        <v>323</v>
      </c>
      <c r="C193" s="266" t="s">
        <v>28</v>
      </c>
      <c r="D193" s="38" t="s">
        <v>7</v>
      </c>
      <c r="E193" s="35">
        <v>3388.0000000000005</v>
      </c>
      <c r="F193" s="38" t="s">
        <v>316</v>
      </c>
      <c r="G193" s="38"/>
      <c r="H193" s="38"/>
      <c r="I193" s="34">
        <f t="shared" si="9"/>
        <v>0</v>
      </c>
      <c r="J193" s="34"/>
      <c r="K193" s="34">
        <f t="shared" si="10"/>
        <v>0</v>
      </c>
      <c r="L193" s="35">
        <f t="shared" si="11"/>
        <v>3388.0000000000005</v>
      </c>
    </row>
    <row r="194" spans="2:12" ht="15.75" hidden="1" x14ac:dyDescent="0.25">
      <c r="B194" s="37" t="e">
        <v>#N/A</v>
      </c>
      <c r="C194" s="37" t="e">
        <v>#N/A</v>
      </c>
      <c r="D194" s="38" t="e">
        <v>#N/A</v>
      </c>
      <c r="E194" s="35" t="e">
        <v>#N/A</v>
      </c>
      <c r="F194" s="38" t="s">
        <v>316</v>
      </c>
      <c r="G194" s="38"/>
      <c r="H194" s="38"/>
      <c r="I194" s="34">
        <f t="shared" si="9"/>
        <v>0</v>
      </c>
      <c r="J194" s="34"/>
      <c r="K194" s="34" t="e">
        <f t="shared" si="10"/>
        <v>#N/A</v>
      </c>
      <c r="L194" s="35" t="e">
        <f t="shared" si="11"/>
        <v>#N/A</v>
      </c>
    </row>
    <row r="195" spans="2:12" ht="15.75" hidden="1" x14ac:dyDescent="0.25">
      <c r="B195" s="37" t="s">
        <v>852</v>
      </c>
      <c r="C195" s="37" t="s">
        <v>29</v>
      </c>
      <c r="D195" s="38">
        <v>0</v>
      </c>
      <c r="E195" s="35">
        <v>0</v>
      </c>
      <c r="F195" s="38" t="s">
        <v>316</v>
      </c>
      <c r="G195" s="38"/>
      <c r="H195" s="38"/>
      <c r="I195" s="34">
        <f t="shared" si="9"/>
        <v>0</v>
      </c>
      <c r="J195" s="34"/>
      <c r="K195" s="34">
        <f t="shared" si="10"/>
        <v>0</v>
      </c>
      <c r="L195" s="35">
        <f t="shared" si="11"/>
        <v>0</v>
      </c>
    </row>
    <row r="196" spans="2:12" ht="15.75" collapsed="1" x14ac:dyDescent="0.25">
      <c r="B196" s="266" t="s">
        <v>328</v>
      </c>
      <c r="C196" s="266" t="s">
        <v>30</v>
      </c>
      <c r="D196" s="38" t="s">
        <v>7</v>
      </c>
      <c r="E196" s="35">
        <v>7645.0000000000009</v>
      </c>
      <c r="F196" s="38" t="s">
        <v>316</v>
      </c>
      <c r="G196" s="38"/>
      <c r="H196" s="38"/>
      <c r="I196" s="34">
        <f t="shared" si="9"/>
        <v>0</v>
      </c>
      <c r="J196" s="34"/>
      <c r="K196" s="34">
        <f t="shared" si="10"/>
        <v>0</v>
      </c>
      <c r="L196" s="35">
        <f t="shared" si="11"/>
        <v>7645.0000000000009</v>
      </c>
    </row>
    <row r="197" spans="2:12" ht="15.75" x14ac:dyDescent="0.25">
      <c r="B197" s="266" t="s">
        <v>322</v>
      </c>
      <c r="C197" s="266" t="s">
        <v>31</v>
      </c>
      <c r="D197" s="38" t="s">
        <v>7</v>
      </c>
      <c r="E197" s="35">
        <v>979.00000000000011</v>
      </c>
      <c r="F197" s="38" t="s">
        <v>316</v>
      </c>
      <c r="G197" s="38"/>
      <c r="H197" s="38"/>
      <c r="I197" s="34">
        <f t="shared" si="9"/>
        <v>0</v>
      </c>
      <c r="J197" s="34"/>
      <c r="K197" s="34">
        <f t="shared" si="10"/>
        <v>0</v>
      </c>
      <c r="L197" s="35">
        <f t="shared" si="11"/>
        <v>979.00000000000011</v>
      </c>
    </row>
    <row r="198" spans="2:12" ht="15.75" x14ac:dyDescent="0.25">
      <c r="B198" s="266" t="s">
        <v>326</v>
      </c>
      <c r="C198" s="266" t="s">
        <v>32</v>
      </c>
      <c r="D198" s="38" t="s">
        <v>33</v>
      </c>
      <c r="E198" s="35">
        <v>1000</v>
      </c>
      <c r="F198" s="38" t="s">
        <v>316</v>
      </c>
      <c r="G198" s="38"/>
      <c r="H198" s="38"/>
      <c r="I198" s="34">
        <f t="shared" si="9"/>
        <v>0</v>
      </c>
      <c r="J198" s="34"/>
      <c r="K198" s="34">
        <f t="shared" si="10"/>
        <v>0</v>
      </c>
      <c r="L198" s="35">
        <f t="shared" si="11"/>
        <v>1000</v>
      </c>
    </row>
    <row r="199" spans="2:12" ht="15.75" x14ac:dyDescent="0.25">
      <c r="B199" s="266" t="s">
        <v>326</v>
      </c>
      <c r="C199" s="266" t="s">
        <v>34</v>
      </c>
      <c r="D199" s="38" t="s">
        <v>33</v>
      </c>
      <c r="E199" s="35">
        <v>1000</v>
      </c>
      <c r="F199" s="38" t="s">
        <v>316</v>
      </c>
      <c r="G199" s="38"/>
      <c r="H199" s="38"/>
      <c r="I199" s="34">
        <f t="shared" si="9"/>
        <v>0</v>
      </c>
      <c r="J199" s="34"/>
      <c r="K199" s="34">
        <f t="shared" si="10"/>
        <v>0</v>
      </c>
      <c r="L199" s="35">
        <f t="shared" si="11"/>
        <v>1000</v>
      </c>
    </row>
    <row r="200" spans="2:12" ht="15.75" hidden="1" x14ac:dyDescent="0.25">
      <c r="B200" s="37" t="e">
        <v>#N/A</v>
      </c>
      <c r="C200" s="37" t="e">
        <v>#N/A</v>
      </c>
      <c r="D200" s="38" t="e">
        <v>#N/A</v>
      </c>
      <c r="E200" s="35" t="e">
        <v>#N/A</v>
      </c>
      <c r="F200" s="38" t="s">
        <v>316</v>
      </c>
      <c r="G200" s="38"/>
      <c r="H200" s="38"/>
      <c r="I200" s="34">
        <f t="shared" si="9"/>
        <v>0</v>
      </c>
      <c r="J200" s="34"/>
      <c r="K200" s="34" t="e">
        <f t="shared" si="10"/>
        <v>#N/A</v>
      </c>
      <c r="L200" s="35" t="e">
        <f t="shared" si="11"/>
        <v>#N/A</v>
      </c>
    </row>
    <row r="201" spans="2:12" ht="15.75" hidden="1" x14ac:dyDescent="0.25">
      <c r="B201" s="37" t="s">
        <v>852</v>
      </c>
      <c r="C201" s="37" t="s">
        <v>35</v>
      </c>
      <c r="D201" s="38">
        <v>0</v>
      </c>
      <c r="E201" s="35">
        <v>0</v>
      </c>
      <c r="F201" s="38" t="s">
        <v>316</v>
      </c>
      <c r="G201" s="38"/>
      <c r="H201" s="38"/>
      <c r="I201" s="34">
        <f t="shared" si="9"/>
        <v>0</v>
      </c>
      <c r="J201" s="34"/>
      <c r="K201" s="34">
        <f t="shared" si="10"/>
        <v>0</v>
      </c>
      <c r="L201" s="35">
        <f t="shared" si="11"/>
        <v>0</v>
      </c>
    </row>
    <row r="202" spans="2:12" ht="15.75" collapsed="1" x14ac:dyDescent="0.25">
      <c r="B202" s="266" t="s">
        <v>325</v>
      </c>
      <c r="C202" s="266" t="s">
        <v>36</v>
      </c>
      <c r="D202" s="38" t="s">
        <v>7</v>
      </c>
      <c r="E202" s="35">
        <v>1200</v>
      </c>
      <c r="F202" s="38" t="s">
        <v>316</v>
      </c>
      <c r="G202" s="38"/>
      <c r="H202" s="38"/>
      <c r="I202" s="34">
        <f t="shared" si="9"/>
        <v>0</v>
      </c>
      <c r="J202" s="34"/>
      <c r="K202" s="34">
        <f t="shared" si="10"/>
        <v>0</v>
      </c>
      <c r="L202" s="35">
        <f t="shared" si="11"/>
        <v>1200</v>
      </c>
    </row>
    <row r="203" spans="2:12" ht="15.75" x14ac:dyDescent="0.25">
      <c r="B203" s="266" t="s">
        <v>323</v>
      </c>
      <c r="C203" s="266" t="s">
        <v>37</v>
      </c>
      <c r="D203" s="38" t="s">
        <v>7</v>
      </c>
      <c r="E203" s="35">
        <v>1980.0000000000002</v>
      </c>
      <c r="F203" s="38" t="s">
        <v>316</v>
      </c>
      <c r="G203" s="38"/>
      <c r="H203" s="38"/>
      <c r="I203" s="34">
        <f t="shared" si="9"/>
        <v>0</v>
      </c>
      <c r="J203" s="34"/>
      <c r="K203" s="34">
        <f t="shared" si="10"/>
        <v>0</v>
      </c>
      <c r="L203" s="35">
        <f t="shared" si="11"/>
        <v>1980.0000000000002</v>
      </c>
    </row>
    <row r="204" spans="2:12" ht="15.75" x14ac:dyDescent="0.25">
      <c r="B204" s="266" t="s">
        <v>323</v>
      </c>
      <c r="C204" s="266" t="s">
        <v>38</v>
      </c>
      <c r="D204" s="38" t="s">
        <v>7</v>
      </c>
      <c r="E204" s="35">
        <v>1980.0000000000002</v>
      </c>
      <c r="F204" s="38" t="s">
        <v>316</v>
      </c>
      <c r="G204" s="38"/>
      <c r="H204" s="38"/>
      <c r="I204" s="34">
        <f t="shared" si="9"/>
        <v>0</v>
      </c>
      <c r="J204" s="34"/>
      <c r="K204" s="34">
        <f t="shared" si="10"/>
        <v>0</v>
      </c>
      <c r="L204" s="35">
        <f t="shared" si="11"/>
        <v>1980.0000000000002</v>
      </c>
    </row>
    <row r="205" spans="2:12" ht="15.75" hidden="1" x14ac:dyDescent="0.25">
      <c r="B205" s="37" t="s">
        <v>323</v>
      </c>
      <c r="C205" s="37" t="s">
        <v>39</v>
      </c>
      <c r="D205" s="38" t="s">
        <v>7</v>
      </c>
      <c r="E205" s="35">
        <v>0</v>
      </c>
      <c r="F205" s="38" t="s">
        <v>316</v>
      </c>
      <c r="G205" s="38"/>
      <c r="H205" s="38"/>
      <c r="I205" s="34">
        <f t="shared" si="9"/>
        <v>0</v>
      </c>
      <c r="J205" s="34"/>
      <c r="K205" s="34">
        <f t="shared" si="10"/>
        <v>0</v>
      </c>
      <c r="L205" s="35">
        <f t="shared" si="11"/>
        <v>0</v>
      </c>
    </row>
    <row r="206" spans="2:12" ht="30" hidden="1" x14ac:dyDescent="0.25">
      <c r="B206" s="37" t="s">
        <v>323</v>
      </c>
      <c r="C206" s="37" t="s">
        <v>40</v>
      </c>
      <c r="D206" s="38" t="s">
        <v>7</v>
      </c>
      <c r="E206" s="35">
        <v>0</v>
      </c>
      <c r="F206" s="38" t="s">
        <v>316</v>
      </c>
      <c r="G206" s="38"/>
      <c r="H206" s="38"/>
      <c r="I206" s="34">
        <f t="shared" si="9"/>
        <v>0</v>
      </c>
      <c r="J206" s="34"/>
      <c r="K206" s="34">
        <f t="shared" si="10"/>
        <v>0</v>
      </c>
      <c r="L206" s="35">
        <f t="shared" si="11"/>
        <v>0</v>
      </c>
    </row>
    <row r="207" spans="2:12" ht="30" hidden="1" x14ac:dyDescent="0.25">
      <c r="B207" s="37" t="s">
        <v>325</v>
      </c>
      <c r="C207" s="37" t="s">
        <v>41</v>
      </c>
      <c r="D207" s="38" t="s">
        <v>7</v>
      </c>
      <c r="E207" s="35">
        <v>0</v>
      </c>
      <c r="F207" s="38" t="s">
        <v>316</v>
      </c>
      <c r="G207" s="38"/>
      <c r="H207" s="38"/>
      <c r="I207" s="34">
        <f t="shared" si="9"/>
        <v>0</v>
      </c>
      <c r="J207" s="34"/>
      <c r="K207" s="34">
        <f t="shared" si="10"/>
        <v>0</v>
      </c>
      <c r="L207" s="35">
        <f t="shared" si="11"/>
        <v>0</v>
      </c>
    </row>
    <row r="208" spans="2:12" ht="30" hidden="1" x14ac:dyDescent="0.25">
      <c r="B208" s="37" t="s">
        <v>325</v>
      </c>
      <c r="C208" s="37" t="s">
        <v>42</v>
      </c>
      <c r="D208" s="38" t="s">
        <v>7</v>
      </c>
      <c r="E208" s="35">
        <v>0</v>
      </c>
      <c r="F208" s="38" t="s">
        <v>316</v>
      </c>
      <c r="G208" s="38"/>
      <c r="H208" s="38"/>
      <c r="I208" s="34">
        <f t="shared" si="9"/>
        <v>0</v>
      </c>
      <c r="J208" s="34"/>
      <c r="K208" s="34">
        <f t="shared" si="10"/>
        <v>0</v>
      </c>
      <c r="L208" s="35">
        <f t="shared" si="11"/>
        <v>0</v>
      </c>
    </row>
    <row r="209" spans="2:12" ht="30" hidden="1" x14ac:dyDescent="0.25">
      <c r="B209" s="37" t="s">
        <v>325</v>
      </c>
      <c r="C209" s="37" t="s">
        <v>43</v>
      </c>
      <c r="D209" s="38" t="s">
        <v>7</v>
      </c>
      <c r="E209" s="35">
        <v>0</v>
      </c>
      <c r="F209" s="38" t="s">
        <v>316</v>
      </c>
      <c r="G209" s="38"/>
      <c r="H209" s="38"/>
      <c r="I209" s="34">
        <f t="shared" si="9"/>
        <v>0</v>
      </c>
      <c r="J209" s="34"/>
      <c r="K209" s="34">
        <f t="shared" si="10"/>
        <v>0</v>
      </c>
      <c r="L209" s="35">
        <f t="shared" si="11"/>
        <v>0</v>
      </c>
    </row>
    <row r="210" spans="2:12" ht="15.75" hidden="1" x14ac:dyDescent="0.25">
      <c r="B210" s="37" t="e">
        <v>#N/A</v>
      </c>
      <c r="C210" s="37" t="e">
        <v>#N/A</v>
      </c>
      <c r="D210" s="38" t="e">
        <v>#N/A</v>
      </c>
      <c r="E210" s="35" t="e">
        <v>#N/A</v>
      </c>
      <c r="F210" s="38" t="s">
        <v>316</v>
      </c>
      <c r="G210" s="38"/>
      <c r="H210" s="38"/>
      <c r="I210" s="34">
        <f t="shared" si="9"/>
        <v>0</v>
      </c>
      <c r="J210" s="34"/>
      <c r="K210" s="34" t="e">
        <f t="shared" si="10"/>
        <v>#N/A</v>
      </c>
      <c r="L210" s="35" t="e">
        <f t="shared" si="11"/>
        <v>#N/A</v>
      </c>
    </row>
    <row r="211" spans="2:12" ht="15.75" hidden="1" x14ac:dyDescent="0.25">
      <c r="B211" s="37" t="s">
        <v>852</v>
      </c>
      <c r="C211" s="37" t="s">
        <v>44</v>
      </c>
      <c r="D211" s="38">
        <v>0</v>
      </c>
      <c r="E211" s="35">
        <v>0</v>
      </c>
      <c r="F211" s="38" t="s">
        <v>316</v>
      </c>
      <c r="G211" s="38"/>
      <c r="H211" s="38"/>
      <c r="I211" s="34">
        <f t="shared" si="9"/>
        <v>0</v>
      </c>
      <c r="J211" s="34"/>
      <c r="K211" s="34">
        <f t="shared" si="10"/>
        <v>0</v>
      </c>
      <c r="L211" s="35">
        <f t="shared" si="11"/>
        <v>0</v>
      </c>
    </row>
    <row r="212" spans="2:12" ht="15.75" hidden="1" collapsed="1" x14ac:dyDescent="0.25">
      <c r="B212" s="37" t="s">
        <v>323</v>
      </c>
      <c r="C212" s="37" t="s">
        <v>45</v>
      </c>
      <c r="D212" s="38" t="s">
        <v>33</v>
      </c>
      <c r="E212" s="35">
        <v>0</v>
      </c>
      <c r="F212" s="38" t="s">
        <v>316</v>
      </c>
      <c r="G212" s="38"/>
      <c r="H212" s="38"/>
      <c r="I212" s="34">
        <f t="shared" si="9"/>
        <v>0</v>
      </c>
      <c r="J212" s="34"/>
      <c r="K212" s="34">
        <f t="shared" si="10"/>
        <v>0</v>
      </c>
      <c r="L212" s="35">
        <f t="shared" si="11"/>
        <v>0</v>
      </c>
    </row>
    <row r="213" spans="2:12" ht="15.75" x14ac:dyDescent="0.25">
      <c r="B213" s="266" t="s">
        <v>323</v>
      </c>
      <c r="C213" s="266" t="s">
        <v>46</v>
      </c>
      <c r="D213" s="38" t="s">
        <v>33</v>
      </c>
      <c r="E213" s="35">
        <v>650</v>
      </c>
      <c r="F213" s="38" t="s">
        <v>316</v>
      </c>
      <c r="G213" s="38"/>
      <c r="H213" s="38"/>
      <c r="I213" s="34">
        <f t="shared" si="9"/>
        <v>0</v>
      </c>
      <c r="J213" s="34"/>
      <c r="K213" s="34">
        <f t="shared" si="10"/>
        <v>0</v>
      </c>
      <c r="L213" s="35">
        <f t="shared" si="11"/>
        <v>650</v>
      </c>
    </row>
    <row r="214" spans="2:12" ht="15.75" x14ac:dyDescent="0.25">
      <c r="B214" s="266" t="s">
        <v>320</v>
      </c>
      <c r="C214" s="266" t="s">
        <v>47</v>
      </c>
      <c r="D214" s="38" t="s">
        <v>33</v>
      </c>
      <c r="E214" s="35">
        <v>1000</v>
      </c>
      <c r="F214" s="38" t="s">
        <v>316</v>
      </c>
      <c r="G214" s="38"/>
      <c r="H214" s="38"/>
      <c r="I214" s="34">
        <f t="shared" si="9"/>
        <v>0</v>
      </c>
      <c r="J214" s="34"/>
      <c r="K214" s="34">
        <f t="shared" si="10"/>
        <v>0</v>
      </c>
      <c r="L214" s="35">
        <f t="shared" si="11"/>
        <v>1000</v>
      </c>
    </row>
    <row r="215" spans="2:12" ht="15.75" hidden="1" x14ac:dyDescent="0.25">
      <c r="B215" s="37" t="e">
        <v>#N/A</v>
      </c>
      <c r="C215" s="37" t="e">
        <v>#N/A</v>
      </c>
      <c r="D215" s="38" t="e">
        <v>#N/A</v>
      </c>
      <c r="E215" s="35" t="e">
        <v>#N/A</v>
      </c>
      <c r="F215" s="38" t="s">
        <v>316</v>
      </c>
      <c r="G215" s="38"/>
      <c r="H215" s="38"/>
      <c r="I215" s="34">
        <f t="shared" si="9"/>
        <v>0</v>
      </c>
      <c r="J215" s="34"/>
      <c r="K215" s="34" t="e">
        <f t="shared" si="10"/>
        <v>#N/A</v>
      </c>
      <c r="L215" s="35" t="e">
        <f t="shared" si="11"/>
        <v>#N/A</v>
      </c>
    </row>
    <row r="216" spans="2:12" ht="15.75" hidden="1" x14ac:dyDescent="0.25">
      <c r="B216" s="37" t="s">
        <v>852</v>
      </c>
      <c r="C216" s="37" t="s">
        <v>48</v>
      </c>
      <c r="D216" s="38">
        <v>0</v>
      </c>
      <c r="E216" s="35">
        <v>0</v>
      </c>
      <c r="F216" s="38" t="s">
        <v>316</v>
      </c>
      <c r="G216" s="38"/>
      <c r="H216" s="38"/>
      <c r="I216" s="34">
        <f t="shared" si="9"/>
        <v>0</v>
      </c>
      <c r="J216" s="34"/>
      <c r="K216" s="34">
        <f t="shared" si="10"/>
        <v>0</v>
      </c>
      <c r="L216" s="35">
        <f t="shared" si="11"/>
        <v>0</v>
      </c>
    </row>
    <row r="217" spans="2:12" ht="15.75" collapsed="1" x14ac:dyDescent="0.25">
      <c r="B217" s="266" t="s">
        <v>323</v>
      </c>
      <c r="C217" s="266" t="s">
        <v>49</v>
      </c>
      <c r="D217" s="38" t="s">
        <v>7</v>
      </c>
      <c r="E217" s="35">
        <v>1200</v>
      </c>
      <c r="F217" s="38" t="s">
        <v>316</v>
      </c>
      <c r="G217" s="38"/>
      <c r="H217" s="38"/>
      <c r="I217" s="34">
        <f t="shared" si="9"/>
        <v>0</v>
      </c>
      <c r="J217" s="34"/>
      <c r="K217" s="34">
        <f t="shared" si="10"/>
        <v>0</v>
      </c>
      <c r="L217" s="35">
        <f t="shared" si="11"/>
        <v>1200</v>
      </c>
    </row>
    <row r="218" spans="2:12" ht="15.75" hidden="1" x14ac:dyDescent="0.25">
      <c r="B218" s="37" t="s">
        <v>317</v>
      </c>
      <c r="C218" s="37" t="s">
        <v>50</v>
      </c>
      <c r="D218" s="38" t="s">
        <v>7</v>
      </c>
      <c r="E218" s="35">
        <v>0</v>
      </c>
      <c r="F218" s="38" t="s">
        <v>316</v>
      </c>
      <c r="G218" s="38"/>
      <c r="H218" s="38"/>
      <c r="I218" s="34">
        <f t="shared" si="9"/>
        <v>0</v>
      </c>
      <c r="J218" s="34"/>
      <c r="K218" s="34">
        <f t="shared" si="10"/>
        <v>0</v>
      </c>
      <c r="L218" s="35">
        <f t="shared" si="11"/>
        <v>0</v>
      </c>
    </row>
    <row r="219" spans="2:12" ht="15.75" x14ac:dyDescent="0.25">
      <c r="B219" s="266" t="s">
        <v>320</v>
      </c>
      <c r="C219" s="266" t="s">
        <v>51</v>
      </c>
      <c r="D219" s="38" t="s">
        <v>7</v>
      </c>
      <c r="E219" s="35">
        <v>600</v>
      </c>
      <c r="F219" s="38" t="s">
        <v>316</v>
      </c>
      <c r="G219" s="38"/>
      <c r="H219" s="38"/>
      <c r="I219" s="34">
        <f t="shared" si="9"/>
        <v>0</v>
      </c>
      <c r="J219" s="34"/>
      <c r="K219" s="34">
        <f t="shared" si="10"/>
        <v>0</v>
      </c>
      <c r="L219" s="35">
        <f t="shared" si="11"/>
        <v>600</v>
      </c>
    </row>
    <row r="220" spans="2:12" ht="15.75" hidden="1" x14ac:dyDescent="0.25">
      <c r="B220" s="37" t="e">
        <v>#N/A</v>
      </c>
      <c r="C220" s="37" t="e">
        <v>#N/A</v>
      </c>
      <c r="D220" s="38" t="e">
        <v>#N/A</v>
      </c>
      <c r="E220" s="35" t="e">
        <v>#N/A</v>
      </c>
      <c r="F220" s="38" t="s">
        <v>316</v>
      </c>
      <c r="G220" s="38"/>
      <c r="H220" s="38"/>
      <c r="I220" s="34">
        <f t="shared" si="9"/>
        <v>0</v>
      </c>
      <c r="J220" s="34"/>
      <c r="K220" s="34" t="e">
        <f t="shared" si="10"/>
        <v>#N/A</v>
      </c>
      <c r="L220" s="35" t="e">
        <f t="shared" si="11"/>
        <v>#N/A</v>
      </c>
    </row>
    <row r="221" spans="2:12" ht="15.75" hidden="1" x14ac:dyDescent="0.25">
      <c r="B221" s="37" t="s">
        <v>852</v>
      </c>
      <c r="C221" s="37" t="s">
        <v>196</v>
      </c>
      <c r="D221" s="38">
        <v>0</v>
      </c>
      <c r="E221" s="35">
        <v>0</v>
      </c>
      <c r="F221" s="38" t="s">
        <v>316</v>
      </c>
      <c r="G221" s="38"/>
      <c r="H221" s="38"/>
      <c r="I221" s="34">
        <f t="shared" si="9"/>
        <v>0</v>
      </c>
      <c r="J221" s="34"/>
      <c r="K221" s="34">
        <f t="shared" si="10"/>
        <v>0</v>
      </c>
      <c r="L221" s="35">
        <f t="shared" si="11"/>
        <v>0</v>
      </c>
    </row>
    <row r="222" spans="2:12" ht="15.75" hidden="1" collapsed="1" x14ac:dyDescent="0.25">
      <c r="B222" s="37" t="s">
        <v>328</v>
      </c>
      <c r="C222" s="37" t="s">
        <v>52</v>
      </c>
      <c r="D222" s="38" t="s">
        <v>5</v>
      </c>
      <c r="E222" s="35">
        <v>0</v>
      </c>
      <c r="F222" s="38" t="s">
        <v>316</v>
      </c>
      <c r="G222" s="38"/>
      <c r="H222" s="38"/>
      <c r="I222" s="34">
        <f t="shared" si="9"/>
        <v>0</v>
      </c>
      <c r="J222" s="34"/>
      <c r="K222" s="34">
        <f t="shared" si="10"/>
        <v>0</v>
      </c>
      <c r="L222" s="35">
        <f t="shared" si="11"/>
        <v>0</v>
      </c>
    </row>
    <row r="223" spans="2:12" ht="15.75" hidden="1" x14ac:dyDescent="0.25">
      <c r="B223" s="37" t="s">
        <v>328</v>
      </c>
      <c r="C223" s="37" t="s">
        <v>53</v>
      </c>
      <c r="D223" s="38" t="s">
        <v>5</v>
      </c>
      <c r="E223" s="35">
        <v>0</v>
      </c>
      <c r="F223" s="38" t="s">
        <v>316</v>
      </c>
      <c r="G223" s="38"/>
      <c r="H223" s="38"/>
      <c r="I223" s="34">
        <f t="shared" si="9"/>
        <v>0</v>
      </c>
      <c r="J223" s="34"/>
      <c r="K223" s="34">
        <f t="shared" si="10"/>
        <v>0</v>
      </c>
      <c r="L223" s="35">
        <f t="shared" si="11"/>
        <v>0</v>
      </c>
    </row>
    <row r="224" spans="2:12" ht="15.75" hidden="1" x14ac:dyDescent="0.25">
      <c r="B224" s="37" t="s">
        <v>328</v>
      </c>
      <c r="C224" s="37" t="s">
        <v>54</v>
      </c>
      <c r="D224" s="38" t="s">
        <v>5</v>
      </c>
      <c r="E224" s="35">
        <v>0</v>
      </c>
      <c r="F224" s="38" t="s">
        <v>316</v>
      </c>
      <c r="G224" s="38"/>
      <c r="H224" s="38"/>
      <c r="I224" s="34">
        <f t="shared" si="9"/>
        <v>0</v>
      </c>
      <c r="J224" s="34"/>
      <c r="K224" s="34">
        <f t="shared" si="10"/>
        <v>0</v>
      </c>
      <c r="L224" s="35">
        <f t="shared" si="11"/>
        <v>0</v>
      </c>
    </row>
    <row r="225" spans="2:12" ht="15.75" hidden="1" x14ac:dyDescent="0.25">
      <c r="B225" s="37" t="s">
        <v>328</v>
      </c>
      <c r="C225" s="37" t="s">
        <v>55</v>
      </c>
      <c r="D225" s="38" t="s">
        <v>5</v>
      </c>
      <c r="E225" s="35">
        <v>0</v>
      </c>
      <c r="F225" s="38" t="s">
        <v>316</v>
      </c>
      <c r="G225" s="38"/>
      <c r="H225" s="38"/>
      <c r="I225" s="34">
        <f t="shared" si="9"/>
        <v>0</v>
      </c>
      <c r="J225" s="34"/>
      <c r="K225" s="34">
        <f t="shared" si="10"/>
        <v>0</v>
      </c>
      <c r="L225" s="35">
        <f t="shared" si="11"/>
        <v>0</v>
      </c>
    </row>
    <row r="226" spans="2:12" ht="15.75" x14ac:dyDescent="0.25">
      <c r="B226" s="266" t="s">
        <v>328</v>
      </c>
      <c r="C226" s="266" t="s">
        <v>56</v>
      </c>
      <c r="D226" s="38" t="s">
        <v>5</v>
      </c>
      <c r="E226" s="35">
        <v>31425</v>
      </c>
      <c r="F226" s="38" t="s">
        <v>316</v>
      </c>
      <c r="G226" s="38"/>
      <c r="H226" s="38"/>
      <c r="I226" s="34">
        <f t="shared" si="9"/>
        <v>0</v>
      </c>
      <c r="J226" s="34"/>
      <c r="K226" s="34">
        <f t="shared" si="10"/>
        <v>0</v>
      </c>
      <c r="L226" s="35">
        <f t="shared" si="11"/>
        <v>31425</v>
      </c>
    </row>
    <row r="227" spans="2:12" ht="15.75" hidden="1" x14ac:dyDescent="0.25">
      <c r="B227" s="37" t="s">
        <v>328</v>
      </c>
      <c r="C227" s="37" t="s">
        <v>57</v>
      </c>
      <c r="D227" s="38" t="s">
        <v>5</v>
      </c>
      <c r="E227" s="35">
        <v>0</v>
      </c>
      <c r="F227" s="38" t="s">
        <v>316</v>
      </c>
      <c r="G227" s="38"/>
      <c r="H227" s="38"/>
      <c r="I227" s="34">
        <f t="shared" si="9"/>
        <v>0</v>
      </c>
      <c r="J227" s="34"/>
      <c r="K227" s="34">
        <f t="shared" si="10"/>
        <v>0</v>
      </c>
      <c r="L227" s="35">
        <f t="shared" si="11"/>
        <v>0</v>
      </c>
    </row>
    <row r="228" spans="2:12" ht="15.75" hidden="1" x14ac:dyDescent="0.25">
      <c r="B228" s="37" t="e">
        <v>#N/A</v>
      </c>
      <c r="C228" s="37" t="e">
        <v>#N/A</v>
      </c>
      <c r="D228" s="38" t="e">
        <v>#N/A</v>
      </c>
      <c r="E228" s="35" t="e">
        <v>#N/A</v>
      </c>
      <c r="F228" s="38" t="s">
        <v>316</v>
      </c>
      <c r="G228" s="38"/>
      <c r="H228" s="38"/>
      <c r="I228" s="34">
        <f t="shared" si="9"/>
        <v>0</v>
      </c>
      <c r="J228" s="34"/>
      <c r="K228" s="34" t="e">
        <f t="shared" si="10"/>
        <v>#N/A</v>
      </c>
      <c r="L228" s="35" t="e">
        <f t="shared" si="11"/>
        <v>#N/A</v>
      </c>
    </row>
    <row r="229" spans="2:12" ht="15.75" hidden="1" x14ac:dyDescent="0.25">
      <c r="B229" s="37" t="s">
        <v>852</v>
      </c>
      <c r="C229" s="37" t="s">
        <v>58</v>
      </c>
      <c r="D229" s="38">
        <v>0</v>
      </c>
      <c r="E229" s="35">
        <v>0</v>
      </c>
      <c r="F229" s="38" t="s">
        <v>316</v>
      </c>
      <c r="G229" s="38"/>
      <c r="H229" s="38"/>
      <c r="I229" s="34">
        <f t="shared" si="9"/>
        <v>0</v>
      </c>
      <c r="J229" s="34"/>
      <c r="K229" s="34">
        <f t="shared" si="10"/>
        <v>0</v>
      </c>
      <c r="L229" s="35">
        <f t="shared" si="11"/>
        <v>0</v>
      </c>
    </row>
    <row r="230" spans="2:12" ht="15.75" collapsed="1" x14ac:dyDescent="0.25">
      <c r="B230" s="266" t="s">
        <v>326</v>
      </c>
      <c r="C230" s="266" t="s">
        <v>59</v>
      </c>
      <c r="D230" s="38" t="s">
        <v>7</v>
      </c>
      <c r="E230" s="35">
        <v>385.00000000000006</v>
      </c>
      <c r="F230" s="38" t="s">
        <v>316</v>
      </c>
      <c r="G230" s="38"/>
      <c r="H230" s="38"/>
      <c r="I230" s="34">
        <f t="shared" si="9"/>
        <v>0</v>
      </c>
      <c r="J230" s="34"/>
      <c r="K230" s="34">
        <f t="shared" si="10"/>
        <v>0</v>
      </c>
      <c r="L230" s="35">
        <f t="shared" si="11"/>
        <v>385.00000000000006</v>
      </c>
    </row>
    <row r="231" spans="2:12" ht="15.75" x14ac:dyDescent="0.25">
      <c r="B231" s="266" t="s">
        <v>326</v>
      </c>
      <c r="C231" s="266" t="s">
        <v>60</v>
      </c>
      <c r="D231" s="38" t="s">
        <v>7</v>
      </c>
      <c r="E231" s="35">
        <v>506.00000000000006</v>
      </c>
      <c r="F231" s="38" t="s">
        <v>316</v>
      </c>
      <c r="G231" s="38"/>
      <c r="H231" s="38"/>
      <c r="I231" s="34">
        <f t="shared" si="9"/>
        <v>0</v>
      </c>
      <c r="J231" s="34"/>
      <c r="K231" s="34">
        <f t="shared" si="10"/>
        <v>0</v>
      </c>
      <c r="L231" s="35">
        <f t="shared" si="11"/>
        <v>506.00000000000006</v>
      </c>
    </row>
    <row r="232" spans="2:12" ht="15.75" x14ac:dyDescent="0.25">
      <c r="B232" s="266" t="s">
        <v>326</v>
      </c>
      <c r="C232" s="266" t="s">
        <v>61</v>
      </c>
      <c r="D232" s="38" t="s">
        <v>7</v>
      </c>
      <c r="E232" s="35">
        <v>220.00000000000003</v>
      </c>
      <c r="F232" s="38" t="s">
        <v>316</v>
      </c>
      <c r="G232" s="38"/>
      <c r="H232" s="38"/>
      <c r="I232" s="34">
        <f t="shared" si="9"/>
        <v>0</v>
      </c>
      <c r="J232" s="34"/>
      <c r="K232" s="34">
        <f t="shared" si="10"/>
        <v>0</v>
      </c>
      <c r="L232" s="35">
        <f t="shared" si="11"/>
        <v>220.00000000000003</v>
      </c>
    </row>
    <row r="233" spans="2:12" ht="15.75" hidden="1" x14ac:dyDescent="0.25">
      <c r="B233" s="37" t="s">
        <v>326</v>
      </c>
      <c r="C233" s="37" t="s">
        <v>62</v>
      </c>
      <c r="D233" s="38" t="s">
        <v>7</v>
      </c>
      <c r="E233" s="35">
        <v>0</v>
      </c>
      <c r="F233" s="38" t="s">
        <v>316</v>
      </c>
      <c r="G233" s="38"/>
      <c r="H233" s="38"/>
      <c r="I233" s="34">
        <f t="shared" si="9"/>
        <v>0</v>
      </c>
      <c r="J233" s="34"/>
      <c r="K233" s="34">
        <f t="shared" si="10"/>
        <v>0</v>
      </c>
      <c r="L233" s="35">
        <f t="shared" si="11"/>
        <v>0</v>
      </c>
    </row>
    <row r="234" spans="2:12" ht="30" hidden="1" x14ac:dyDescent="0.25">
      <c r="B234" s="37" t="s">
        <v>326</v>
      </c>
      <c r="C234" s="37" t="s">
        <v>63</v>
      </c>
      <c r="D234" s="38" t="s">
        <v>7</v>
      </c>
      <c r="E234" s="35">
        <v>0</v>
      </c>
      <c r="F234" s="38" t="s">
        <v>316</v>
      </c>
      <c r="G234" s="38"/>
      <c r="H234" s="38"/>
      <c r="I234" s="34">
        <f t="shared" si="9"/>
        <v>0</v>
      </c>
      <c r="J234" s="34"/>
      <c r="K234" s="34">
        <f t="shared" si="10"/>
        <v>0</v>
      </c>
      <c r="L234" s="35">
        <f t="shared" si="11"/>
        <v>0</v>
      </c>
    </row>
    <row r="235" spans="2:12" ht="15.75" x14ac:dyDescent="0.25">
      <c r="B235" s="266" t="s">
        <v>326</v>
      </c>
      <c r="C235" s="266" t="s">
        <v>64</v>
      </c>
      <c r="D235" s="38" t="s">
        <v>7</v>
      </c>
      <c r="E235" s="35">
        <v>544.5</v>
      </c>
      <c r="F235" s="38" t="s">
        <v>316</v>
      </c>
      <c r="G235" s="38"/>
      <c r="H235" s="38"/>
      <c r="I235" s="34">
        <f t="shared" si="9"/>
        <v>0</v>
      </c>
      <c r="J235" s="34"/>
      <c r="K235" s="34">
        <f t="shared" si="10"/>
        <v>0</v>
      </c>
      <c r="L235" s="35">
        <f t="shared" si="11"/>
        <v>544.5</v>
      </c>
    </row>
    <row r="236" spans="2:12" ht="15.75" hidden="1" x14ac:dyDescent="0.25">
      <c r="B236" s="37" t="s">
        <v>326</v>
      </c>
      <c r="C236" s="37" t="s">
        <v>65</v>
      </c>
      <c r="D236" s="38" t="s">
        <v>7</v>
      </c>
      <c r="E236" s="35">
        <v>0</v>
      </c>
      <c r="F236" s="38" t="s">
        <v>316</v>
      </c>
      <c r="G236" s="38"/>
      <c r="H236" s="38"/>
      <c r="I236" s="34">
        <f t="shared" si="9"/>
        <v>0</v>
      </c>
      <c r="J236" s="34"/>
      <c r="K236" s="34">
        <f t="shared" si="10"/>
        <v>0</v>
      </c>
      <c r="L236" s="35">
        <f t="shared" si="11"/>
        <v>0</v>
      </c>
    </row>
    <row r="237" spans="2:12" ht="15.75" hidden="1" x14ac:dyDescent="0.25">
      <c r="B237" s="37" t="e">
        <v>#N/A</v>
      </c>
      <c r="C237" s="37" t="e">
        <v>#N/A</v>
      </c>
      <c r="D237" s="38" t="e">
        <v>#N/A</v>
      </c>
      <c r="E237" s="35" t="e">
        <v>#N/A</v>
      </c>
      <c r="F237" s="38" t="s">
        <v>316</v>
      </c>
      <c r="G237" s="38"/>
      <c r="H237" s="38"/>
      <c r="I237" s="34">
        <f t="shared" si="9"/>
        <v>0</v>
      </c>
      <c r="J237" s="34"/>
      <c r="K237" s="34" t="e">
        <f t="shared" si="10"/>
        <v>#N/A</v>
      </c>
      <c r="L237" s="35" t="e">
        <f t="shared" si="11"/>
        <v>#N/A</v>
      </c>
    </row>
    <row r="238" spans="2:12" ht="30" hidden="1" x14ac:dyDescent="0.25">
      <c r="B238" s="37" t="s">
        <v>852</v>
      </c>
      <c r="C238" s="37" t="s">
        <v>145</v>
      </c>
      <c r="D238" s="38">
        <v>0</v>
      </c>
      <c r="E238" s="35">
        <v>0</v>
      </c>
      <c r="F238" s="38" t="s">
        <v>316</v>
      </c>
      <c r="G238" s="38"/>
      <c r="H238" s="38"/>
      <c r="I238" s="34">
        <f t="shared" si="9"/>
        <v>0</v>
      </c>
      <c r="J238" s="34"/>
      <c r="K238" s="34">
        <f t="shared" si="10"/>
        <v>0</v>
      </c>
      <c r="L238" s="35">
        <f t="shared" si="11"/>
        <v>0</v>
      </c>
    </row>
    <row r="239" spans="2:12" ht="30" hidden="1" collapsed="1" x14ac:dyDescent="0.25">
      <c r="B239" s="37" t="s">
        <v>320</v>
      </c>
      <c r="C239" s="37" t="s">
        <v>66</v>
      </c>
      <c r="D239" s="38" t="s">
        <v>67</v>
      </c>
      <c r="E239" s="35">
        <v>0</v>
      </c>
      <c r="F239" s="38" t="s">
        <v>316</v>
      </c>
      <c r="G239" s="38"/>
      <c r="H239" s="38"/>
      <c r="I239" s="34">
        <f t="shared" si="9"/>
        <v>0</v>
      </c>
      <c r="J239" s="34"/>
      <c r="K239" s="34">
        <f t="shared" si="10"/>
        <v>0</v>
      </c>
      <c r="L239" s="35">
        <f t="shared" si="11"/>
        <v>0</v>
      </c>
    </row>
    <row r="240" spans="2:12" ht="30" hidden="1" x14ac:dyDescent="0.25">
      <c r="B240" s="37" t="s">
        <v>320</v>
      </c>
      <c r="C240" s="37" t="s">
        <v>68</v>
      </c>
      <c r="D240" s="38" t="s">
        <v>67</v>
      </c>
      <c r="E240" s="35">
        <v>0</v>
      </c>
      <c r="F240" s="38" t="s">
        <v>316</v>
      </c>
      <c r="G240" s="38"/>
      <c r="H240" s="38"/>
      <c r="I240" s="34">
        <f t="shared" si="9"/>
        <v>0</v>
      </c>
      <c r="J240" s="34"/>
      <c r="K240" s="34">
        <f t="shared" si="10"/>
        <v>0</v>
      </c>
      <c r="L240" s="35">
        <f t="shared" si="11"/>
        <v>0</v>
      </c>
    </row>
    <row r="241" spans="2:12" ht="15.75" x14ac:dyDescent="0.25">
      <c r="B241" s="267" t="s">
        <v>320</v>
      </c>
      <c r="C241" s="267" t="s">
        <v>69</v>
      </c>
      <c r="D241" s="219" t="s">
        <v>5</v>
      </c>
      <c r="E241" s="221">
        <v>10000</v>
      </c>
      <c r="F241" s="219" t="s">
        <v>316</v>
      </c>
      <c r="G241" s="219"/>
      <c r="H241" s="219"/>
      <c r="I241" s="220">
        <f t="shared" si="9"/>
        <v>0</v>
      </c>
      <c r="J241" s="220"/>
      <c r="K241" s="220">
        <f t="shared" si="10"/>
        <v>0</v>
      </c>
      <c r="L241" s="221">
        <f t="shared" si="11"/>
        <v>10000</v>
      </c>
    </row>
    <row r="242" spans="2:12" s="242" customFormat="1" ht="15.75" hidden="1" x14ac:dyDescent="0.25">
      <c r="B242" s="222"/>
      <c r="C242" s="222"/>
      <c r="D242" s="192"/>
      <c r="E242" s="224"/>
      <c r="F242" s="192"/>
      <c r="G242" s="192"/>
      <c r="H242" s="192"/>
      <c r="I242" s="223"/>
      <c r="J242" s="223"/>
      <c r="K242" s="223"/>
      <c r="L242" s="224"/>
    </row>
    <row r="243" spans="2:12" s="240" customFormat="1" ht="15.75" hidden="1" x14ac:dyDescent="0.25">
      <c r="B243" s="225" t="s">
        <v>852</v>
      </c>
      <c r="C243" s="225" t="s">
        <v>3</v>
      </c>
      <c r="D243" s="226">
        <v>0</v>
      </c>
      <c r="E243" s="243">
        <v>0</v>
      </c>
      <c r="F243" s="219" t="s">
        <v>316</v>
      </c>
      <c r="G243" s="219"/>
      <c r="H243" s="219"/>
      <c r="I243" s="220">
        <f>G243+H243</f>
        <v>0</v>
      </c>
      <c r="J243" s="220"/>
      <c r="K243" s="220">
        <f>J243*E243</f>
        <v>0</v>
      </c>
      <c r="L243" s="221">
        <f>E243+I243+K243</f>
        <v>0</v>
      </c>
    </row>
    <row r="244" spans="2:12" ht="15.75" collapsed="1" x14ac:dyDescent="0.25">
      <c r="B244" s="266" t="s">
        <v>317</v>
      </c>
      <c r="C244" s="266" t="s">
        <v>85</v>
      </c>
      <c r="D244" s="38" t="s">
        <v>77</v>
      </c>
      <c r="E244" s="35">
        <v>50000</v>
      </c>
      <c r="F244" s="38" t="s">
        <v>316</v>
      </c>
      <c r="G244" s="38"/>
      <c r="H244" s="38"/>
      <c r="I244" s="34">
        <f t="shared" ref="I244:I307" si="12">G244+H244</f>
        <v>0</v>
      </c>
      <c r="J244" s="34"/>
      <c r="K244" s="34">
        <f t="shared" ref="K244:K307" si="13">J244*E244</f>
        <v>0</v>
      </c>
      <c r="L244" s="35">
        <f t="shared" ref="L244:L307" si="14">E244+I244+K244</f>
        <v>50000</v>
      </c>
    </row>
    <row r="245" spans="2:12" ht="15.75" x14ac:dyDescent="0.25">
      <c r="B245" s="266" t="s">
        <v>317</v>
      </c>
      <c r="C245" s="266" t="s">
        <v>86</v>
      </c>
      <c r="D245" s="38" t="s">
        <v>7</v>
      </c>
      <c r="E245" s="35">
        <v>357.50000000000006</v>
      </c>
      <c r="F245" s="38" t="s">
        <v>316</v>
      </c>
      <c r="G245" s="38"/>
      <c r="H245" s="38"/>
      <c r="I245" s="34">
        <f t="shared" si="12"/>
        <v>0</v>
      </c>
      <c r="J245" s="34"/>
      <c r="K245" s="34">
        <f t="shared" si="13"/>
        <v>0</v>
      </c>
      <c r="L245" s="35">
        <f t="shared" si="14"/>
        <v>357.50000000000006</v>
      </c>
    </row>
    <row r="246" spans="2:12" ht="15.75" x14ac:dyDescent="0.25">
      <c r="B246" s="266" t="s">
        <v>317</v>
      </c>
      <c r="C246" s="266" t="s">
        <v>87</v>
      </c>
      <c r="D246" s="38" t="s">
        <v>7</v>
      </c>
      <c r="E246" s="35">
        <v>580.80000000000007</v>
      </c>
      <c r="F246" s="38" t="s">
        <v>316</v>
      </c>
      <c r="G246" s="38"/>
      <c r="H246" s="38"/>
      <c r="I246" s="34">
        <f t="shared" si="12"/>
        <v>0</v>
      </c>
      <c r="J246" s="34"/>
      <c r="K246" s="34">
        <f t="shared" si="13"/>
        <v>0</v>
      </c>
      <c r="L246" s="35">
        <f t="shared" si="14"/>
        <v>580.80000000000007</v>
      </c>
    </row>
    <row r="247" spans="2:12" ht="15.75" x14ac:dyDescent="0.25">
      <c r="B247" s="266" t="s">
        <v>317</v>
      </c>
      <c r="C247" s="266" t="s">
        <v>88</v>
      </c>
      <c r="D247" s="38" t="s">
        <v>89</v>
      </c>
      <c r="E247" s="35">
        <v>11000</v>
      </c>
      <c r="F247" s="38" t="s">
        <v>316</v>
      </c>
      <c r="G247" s="38"/>
      <c r="H247" s="38"/>
      <c r="I247" s="34">
        <f t="shared" si="12"/>
        <v>0</v>
      </c>
      <c r="J247" s="34"/>
      <c r="K247" s="34">
        <f t="shared" si="13"/>
        <v>0</v>
      </c>
      <c r="L247" s="35">
        <f t="shared" si="14"/>
        <v>11000</v>
      </c>
    </row>
    <row r="248" spans="2:12" ht="15.75" hidden="1" x14ac:dyDescent="0.25">
      <c r="B248" s="37" t="e">
        <v>#N/A</v>
      </c>
      <c r="C248" s="37" t="e">
        <v>#N/A</v>
      </c>
      <c r="D248" s="38" t="e">
        <v>#N/A</v>
      </c>
      <c r="E248" s="35" t="e">
        <v>#N/A</v>
      </c>
      <c r="F248" s="38" t="s">
        <v>316</v>
      </c>
      <c r="G248" s="38"/>
      <c r="H248" s="38"/>
      <c r="I248" s="34">
        <f t="shared" si="12"/>
        <v>0</v>
      </c>
      <c r="J248" s="34"/>
      <c r="K248" s="34" t="e">
        <f t="shared" si="13"/>
        <v>#N/A</v>
      </c>
      <c r="L248" s="35" t="e">
        <f t="shared" si="14"/>
        <v>#N/A</v>
      </c>
    </row>
    <row r="249" spans="2:12" ht="15.75" collapsed="1" x14ac:dyDescent="0.25">
      <c r="B249" s="266" t="s">
        <v>317</v>
      </c>
      <c r="C249" s="266" t="s">
        <v>278</v>
      </c>
      <c r="D249" s="38" t="s">
        <v>77</v>
      </c>
      <c r="E249" s="35">
        <v>775000</v>
      </c>
      <c r="F249" s="38" t="s">
        <v>316</v>
      </c>
      <c r="G249" s="38"/>
      <c r="H249" s="38"/>
      <c r="I249" s="34">
        <f t="shared" si="12"/>
        <v>0</v>
      </c>
      <c r="J249" s="34"/>
      <c r="K249" s="34">
        <f t="shared" si="13"/>
        <v>0</v>
      </c>
      <c r="L249" s="35">
        <f t="shared" si="14"/>
        <v>775000</v>
      </c>
    </row>
    <row r="250" spans="2:12" ht="15.75" x14ac:dyDescent="0.25">
      <c r="B250" s="266" t="s">
        <v>317</v>
      </c>
      <c r="C250" s="266" t="s">
        <v>6</v>
      </c>
      <c r="D250" s="38" t="s">
        <v>7</v>
      </c>
      <c r="E250" s="35">
        <v>344.5</v>
      </c>
      <c r="F250" s="38" t="s">
        <v>316</v>
      </c>
      <c r="G250" s="38"/>
      <c r="H250" s="38"/>
      <c r="I250" s="34">
        <f t="shared" si="12"/>
        <v>0</v>
      </c>
      <c r="J250" s="34"/>
      <c r="K250" s="34">
        <f t="shared" si="13"/>
        <v>0</v>
      </c>
      <c r="L250" s="35">
        <f t="shared" si="14"/>
        <v>344.5</v>
      </c>
    </row>
    <row r="251" spans="2:12" ht="15.75" x14ac:dyDescent="0.25">
      <c r="B251" s="266" t="s">
        <v>317</v>
      </c>
      <c r="C251" s="266" t="s">
        <v>8</v>
      </c>
      <c r="D251" s="38" t="s">
        <v>7</v>
      </c>
      <c r="E251" s="35">
        <v>500</v>
      </c>
      <c r="F251" s="38" t="s">
        <v>316</v>
      </c>
      <c r="G251" s="38"/>
      <c r="H251" s="38"/>
      <c r="I251" s="34">
        <f t="shared" si="12"/>
        <v>0</v>
      </c>
      <c r="J251" s="34"/>
      <c r="K251" s="34">
        <f t="shared" si="13"/>
        <v>0</v>
      </c>
      <c r="L251" s="35">
        <f t="shared" si="14"/>
        <v>500</v>
      </c>
    </row>
    <row r="252" spans="2:12" ht="15.75" x14ac:dyDescent="0.25">
      <c r="B252" s="266" t="s">
        <v>317</v>
      </c>
      <c r="C252" s="266" t="s">
        <v>9</v>
      </c>
      <c r="D252" s="38" t="s">
        <v>7</v>
      </c>
      <c r="E252" s="35">
        <v>500</v>
      </c>
      <c r="F252" s="38" t="s">
        <v>316</v>
      </c>
      <c r="G252" s="38"/>
      <c r="H252" s="38"/>
      <c r="I252" s="34">
        <f t="shared" si="12"/>
        <v>0</v>
      </c>
      <c r="J252" s="34"/>
      <c r="K252" s="34">
        <f t="shared" si="13"/>
        <v>0</v>
      </c>
      <c r="L252" s="35">
        <f t="shared" si="14"/>
        <v>500</v>
      </c>
    </row>
    <row r="253" spans="2:12" ht="15.75" x14ac:dyDescent="0.25">
      <c r="B253" s="266" t="s">
        <v>317</v>
      </c>
      <c r="C253" s="266" t="s">
        <v>742</v>
      </c>
      <c r="D253" s="38" t="s">
        <v>5</v>
      </c>
      <c r="E253" s="35">
        <v>775000</v>
      </c>
      <c r="F253" s="38" t="s">
        <v>316</v>
      </c>
      <c r="G253" s="38"/>
      <c r="H253" s="38"/>
      <c r="I253" s="34">
        <f t="shared" si="12"/>
        <v>0</v>
      </c>
      <c r="J253" s="34"/>
      <c r="K253" s="34">
        <f t="shared" si="13"/>
        <v>0</v>
      </c>
      <c r="L253" s="35">
        <f t="shared" si="14"/>
        <v>775000</v>
      </c>
    </row>
    <row r="254" spans="2:12" ht="15.75" hidden="1" x14ac:dyDescent="0.25">
      <c r="B254" s="37" t="s">
        <v>852</v>
      </c>
      <c r="C254" s="37" t="s">
        <v>90</v>
      </c>
      <c r="D254" s="38">
        <v>0</v>
      </c>
      <c r="E254" s="35">
        <v>0</v>
      </c>
      <c r="F254" s="38" t="s">
        <v>316</v>
      </c>
      <c r="G254" s="38"/>
      <c r="H254" s="38"/>
      <c r="I254" s="34">
        <f t="shared" si="12"/>
        <v>0</v>
      </c>
      <c r="J254" s="34"/>
      <c r="K254" s="34">
        <f t="shared" si="13"/>
        <v>0</v>
      </c>
      <c r="L254" s="35">
        <f t="shared" si="14"/>
        <v>0</v>
      </c>
    </row>
    <row r="255" spans="2:12" ht="15.75" collapsed="1" x14ac:dyDescent="0.25">
      <c r="B255" s="266" t="s">
        <v>317</v>
      </c>
      <c r="C255" s="266" t="s">
        <v>91</v>
      </c>
      <c r="D255" s="38" t="s">
        <v>89</v>
      </c>
      <c r="E255" s="35">
        <v>650</v>
      </c>
      <c r="F255" s="38" t="s">
        <v>316</v>
      </c>
      <c r="G255" s="38"/>
      <c r="H255" s="38"/>
      <c r="I255" s="34">
        <f t="shared" si="12"/>
        <v>0</v>
      </c>
      <c r="J255" s="34"/>
      <c r="K255" s="34">
        <f t="shared" si="13"/>
        <v>0</v>
      </c>
      <c r="L255" s="35">
        <f t="shared" si="14"/>
        <v>650</v>
      </c>
    </row>
    <row r="256" spans="2:12" ht="15.75" hidden="1" x14ac:dyDescent="0.25">
      <c r="B256" s="37" t="s">
        <v>317</v>
      </c>
      <c r="C256" s="37" t="s">
        <v>92</v>
      </c>
      <c r="D256" s="38" t="s">
        <v>89</v>
      </c>
      <c r="E256" s="35">
        <v>0</v>
      </c>
      <c r="F256" s="38" t="s">
        <v>316</v>
      </c>
      <c r="G256" s="38"/>
      <c r="H256" s="38"/>
      <c r="I256" s="34">
        <f t="shared" si="12"/>
        <v>0</v>
      </c>
      <c r="J256" s="34"/>
      <c r="K256" s="34">
        <f t="shared" si="13"/>
        <v>0</v>
      </c>
      <c r="L256" s="35">
        <f t="shared" si="14"/>
        <v>0</v>
      </c>
    </row>
    <row r="257" spans="2:12" ht="15.75" x14ac:dyDescent="0.25">
      <c r="B257" s="266" t="s">
        <v>317</v>
      </c>
      <c r="C257" s="266" t="s">
        <v>93</v>
      </c>
      <c r="D257" s="38" t="s">
        <v>89</v>
      </c>
      <c r="E257" s="35">
        <v>2600</v>
      </c>
      <c r="F257" s="38" t="s">
        <v>316</v>
      </c>
      <c r="G257" s="38"/>
      <c r="H257" s="38"/>
      <c r="I257" s="34">
        <f t="shared" si="12"/>
        <v>0</v>
      </c>
      <c r="J257" s="34"/>
      <c r="K257" s="34">
        <f t="shared" si="13"/>
        <v>0</v>
      </c>
      <c r="L257" s="35">
        <f t="shared" si="14"/>
        <v>2600</v>
      </c>
    </row>
    <row r="258" spans="2:12" ht="15.75" hidden="1" x14ac:dyDescent="0.25">
      <c r="B258" s="37" t="s">
        <v>317</v>
      </c>
      <c r="C258" s="37" t="s">
        <v>94</v>
      </c>
      <c r="D258" s="38" t="s">
        <v>89</v>
      </c>
      <c r="E258" s="35">
        <v>0</v>
      </c>
      <c r="F258" s="38" t="s">
        <v>316</v>
      </c>
      <c r="G258" s="38"/>
      <c r="H258" s="38"/>
      <c r="I258" s="34">
        <f t="shared" si="12"/>
        <v>0</v>
      </c>
      <c r="J258" s="34"/>
      <c r="K258" s="34">
        <f t="shared" si="13"/>
        <v>0</v>
      </c>
      <c r="L258" s="35">
        <f t="shared" si="14"/>
        <v>0</v>
      </c>
    </row>
    <row r="259" spans="2:12" ht="15.75" x14ac:dyDescent="0.25">
      <c r="B259" s="266" t="s">
        <v>317</v>
      </c>
      <c r="C259" s="266" t="s">
        <v>95</v>
      </c>
      <c r="D259" s="38" t="s">
        <v>89</v>
      </c>
      <c r="E259" s="35">
        <v>2600</v>
      </c>
      <c r="F259" s="38" t="s">
        <v>316</v>
      </c>
      <c r="G259" s="38"/>
      <c r="H259" s="38"/>
      <c r="I259" s="34">
        <f t="shared" si="12"/>
        <v>0</v>
      </c>
      <c r="J259" s="34"/>
      <c r="K259" s="34">
        <f t="shared" si="13"/>
        <v>0</v>
      </c>
      <c r="L259" s="35">
        <f t="shared" si="14"/>
        <v>2600</v>
      </c>
    </row>
    <row r="260" spans="2:12" ht="15.75" x14ac:dyDescent="0.25">
      <c r="B260" s="266" t="s">
        <v>317</v>
      </c>
      <c r="C260" s="266" t="s">
        <v>96</v>
      </c>
      <c r="D260" s="38" t="s">
        <v>89</v>
      </c>
      <c r="E260" s="35">
        <v>381.6</v>
      </c>
      <c r="F260" s="38" t="s">
        <v>316</v>
      </c>
      <c r="G260" s="38"/>
      <c r="H260" s="38"/>
      <c r="I260" s="34">
        <f t="shared" si="12"/>
        <v>0</v>
      </c>
      <c r="J260" s="34"/>
      <c r="K260" s="34">
        <f t="shared" si="13"/>
        <v>0</v>
      </c>
      <c r="L260" s="35">
        <f t="shared" si="14"/>
        <v>381.6</v>
      </c>
    </row>
    <row r="261" spans="2:12" ht="15.75" x14ac:dyDescent="0.25">
      <c r="B261" s="266" t="s">
        <v>317</v>
      </c>
      <c r="C261" s="266" t="s">
        <v>97</v>
      </c>
      <c r="D261" s="38" t="s">
        <v>89</v>
      </c>
      <c r="E261" s="35">
        <v>1908</v>
      </c>
      <c r="F261" s="38" t="s">
        <v>316</v>
      </c>
      <c r="G261" s="38"/>
      <c r="H261" s="38"/>
      <c r="I261" s="34">
        <f t="shared" si="12"/>
        <v>0</v>
      </c>
      <c r="J261" s="34"/>
      <c r="K261" s="34">
        <f t="shared" si="13"/>
        <v>0</v>
      </c>
      <c r="L261" s="35">
        <f t="shared" si="14"/>
        <v>1908</v>
      </c>
    </row>
    <row r="262" spans="2:12" ht="15.75" hidden="1" x14ac:dyDescent="0.25">
      <c r="B262" s="37" t="s">
        <v>317</v>
      </c>
      <c r="C262" s="37" t="s">
        <v>98</v>
      </c>
      <c r="D262" s="38" t="s">
        <v>89</v>
      </c>
      <c r="E262" s="35">
        <v>0</v>
      </c>
      <c r="F262" s="38" t="s">
        <v>316</v>
      </c>
      <c r="G262" s="38"/>
      <c r="H262" s="38"/>
      <c r="I262" s="34">
        <f t="shared" si="12"/>
        <v>0</v>
      </c>
      <c r="J262" s="34"/>
      <c r="K262" s="34">
        <f t="shared" si="13"/>
        <v>0</v>
      </c>
      <c r="L262" s="35">
        <f t="shared" si="14"/>
        <v>0</v>
      </c>
    </row>
    <row r="263" spans="2:12" ht="15.75" x14ac:dyDescent="0.25">
      <c r="B263" s="266" t="s">
        <v>317</v>
      </c>
      <c r="C263" s="266" t="s">
        <v>99</v>
      </c>
      <c r="D263" s="38" t="s">
        <v>89</v>
      </c>
      <c r="E263" s="35">
        <v>4000</v>
      </c>
      <c r="F263" s="38" t="s">
        <v>316</v>
      </c>
      <c r="G263" s="38"/>
      <c r="H263" s="38"/>
      <c r="I263" s="34">
        <f t="shared" si="12"/>
        <v>0</v>
      </c>
      <c r="J263" s="34"/>
      <c r="K263" s="34">
        <f t="shared" si="13"/>
        <v>0</v>
      </c>
      <c r="L263" s="35">
        <f t="shared" si="14"/>
        <v>4000</v>
      </c>
    </row>
    <row r="264" spans="2:12" ht="15.75" x14ac:dyDescent="0.25">
      <c r="B264" s="266" t="s">
        <v>317</v>
      </c>
      <c r="C264" s="266" t="s">
        <v>100</v>
      </c>
      <c r="D264" s="38" t="s">
        <v>33</v>
      </c>
      <c r="E264" s="35">
        <v>8965</v>
      </c>
      <c r="F264" s="38" t="s">
        <v>316</v>
      </c>
      <c r="G264" s="38"/>
      <c r="H264" s="38"/>
      <c r="I264" s="34">
        <f t="shared" si="12"/>
        <v>0</v>
      </c>
      <c r="J264" s="34"/>
      <c r="K264" s="34">
        <f t="shared" si="13"/>
        <v>0</v>
      </c>
      <c r="L264" s="35">
        <f t="shared" si="14"/>
        <v>8965</v>
      </c>
    </row>
    <row r="265" spans="2:12" ht="15.75" hidden="1" x14ac:dyDescent="0.25">
      <c r="B265" s="37" t="e">
        <v>#N/A</v>
      </c>
      <c r="C265" s="37" t="e">
        <v>#N/A</v>
      </c>
      <c r="D265" s="38" t="e">
        <v>#N/A</v>
      </c>
      <c r="E265" s="35" t="e">
        <v>#N/A</v>
      </c>
      <c r="F265" s="38" t="s">
        <v>316</v>
      </c>
      <c r="G265" s="38"/>
      <c r="H265" s="38"/>
      <c r="I265" s="34">
        <f t="shared" si="12"/>
        <v>0</v>
      </c>
      <c r="J265" s="34"/>
      <c r="K265" s="34" t="e">
        <f t="shared" si="13"/>
        <v>#N/A</v>
      </c>
      <c r="L265" s="35" t="e">
        <f t="shared" si="14"/>
        <v>#N/A</v>
      </c>
    </row>
    <row r="266" spans="2:12" ht="15.75" hidden="1" x14ac:dyDescent="0.25">
      <c r="B266" s="37" t="s">
        <v>852</v>
      </c>
      <c r="C266" s="37" t="s">
        <v>142</v>
      </c>
      <c r="D266" s="38">
        <v>0</v>
      </c>
      <c r="E266" s="35">
        <v>0</v>
      </c>
      <c r="F266" s="38" t="s">
        <v>316</v>
      </c>
      <c r="G266" s="38"/>
      <c r="H266" s="38"/>
      <c r="I266" s="34">
        <f t="shared" si="12"/>
        <v>0</v>
      </c>
      <c r="J266" s="34"/>
      <c r="K266" s="34">
        <f t="shared" si="13"/>
        <v>0</v>
      </c>
      <c r="L266" s="35">
        <f t="shared" si="14"/>
        <v>0</v>
      </c>
    </row>
    <row r="267" spans="2:12" ht="15.75" collapsed="1" x14ac:dyDescent="0.25">
      <c r="B267" s="266" t="s">
        <v>319</v>
      </c>
      <c r="C267" s="266" t="s">
        <v>101</v>
      </c>
      <c r="D267" s="38" t="s">
        <v>89</v>
      </c>
      <c r="E267" s="35">
        <v>8166</v>
      </c>
      <c r="F267" s="38" t="s">
        <v>316</v>
      </c>
      <c r="G267" s="38"/>
      <c r="H267" s="38"/>
      <c r="I267" s="34">
        <f t="shared" si="12"/>
        <v>0</v>
      </c>
      <c r="J267" s="34"/>
      <c r="K267" s="34">
        <f t="shared" si="13"/>
        <v>0</v>
      </c>
      <c r="L267" s="35">
        <f t="shared" si="14"/>
        <v>8166</v>
      </c>
    </row>
    <row r="268" spans="2:12" ht="15.75" hidden="1" x14ac:dyDescent="0.25">
      <c r="B268" s="37" t="s">
        <v>319</v>
      </c>
      <c r="C268" s="37" t="s">
        <v>102</v>
      </c>
      <c r="D268" s="38" t="s">
        <v>89</v>
      </c>
      <c r="E268" s="35">
        <v>0</v>
      </c>
      <c r="F268" s="38" t="s">
        <v>316</v>
      </c>
      <c r="G268" s="38"/>
      <c r="H268" s="38"/>
      <c r="I268" s="34">
        <f t="shared" si="12"/>
        <v>0</v>
      </c>
      <c r="J268" s="34"/>
      <c r="K268" s="34">
        <f t="shared" si="13"/>
        <v>0</v>
      </c>
      <c r="L268" s="35">
        <f t="shared" si="14"/>
        <v>0</v>
      </c>
    </row>
    <row r="269" spans="2:12" ht="30" hidden="1" x14ac:dyDescent="0.25">
      <c r="B269" s="37" t="s">
        <v>319</v>
      </c>
      <c r="C269" s="37" t="s">
        <v>103</v>
      </c>
      <c r="D269" s="38" t="s">
        <v>89</v>
      </c>
      <c r="E269" s="35">
        <v>0</v>
      </c>
      <c r="F269" s="38" t="s">
        <v>316</v>
      </c>
      <c r="G269" s="38"/>
      <c r="H269" s="38"/>
      <c r="I269" s="34">
        <f t="shared" si="12"/>
        <v>0</v>
      </c>
      <c r="J269" s="34"/>
      <c r="K269" s="34">
        <f t="shared" si="13"/>
        <v>0</v>
      </c>
      <c r="L269" s="35">
        <f t="shared" si="14"/>
        <v>0</v>
      </c>
    </row>
    <row r="270" spans="2:12" ht="15.75" x14ac:dyDescent="0.25">
      <c r="B270" s="266" t="s">
        <v>319</v>
      </c>
      <c r="C270" s="266" t="s">
        <v>104</v>
      </c>
      <c r="D270" s="38" t="s">
        <v>89</v>
      </c>
      <c r="E270" s="35">
        <v>8166</v>
      </c>
      <c r="F270" s="38" t="s">
        <v>316</v>
      </c>
      <c r="G270" s="38"/>
      <c r="H270" s="38"/>
      <c r="I270" s="34">
        <f t="shared" si="12"/>
        <v>0</v>
      </c>
      <c r="J270" s="34"/>
      <c r="K270" s="34">
        <f t="shared" si="13"/>
        <v>0</v>
      </c>
      <c r="L270" s="35">
        <f t="shared" si="14"/>
        <v>8166</v>
      </c>
    </row>
    <row r="271" spans="2:12" ht="30" hidden="1" x14ac:dyDescent="0.25">
      <c r="B271" s="37" t="s">
        <v>319</v>
      </c>
      <c r="C271" s="37" t="s">
        <v>105</v>
      </c>
      <c r="D271" s="38" t="s">
        <v>89</v>
      </c>
      <c r="E271" s="35">
        <v>0</v>
      </c>
      <c r="F271" s="38" t="s">
        <v>316</v>
      </c>
      <c r="G271" s="38"/>
      <c r="H271" s="38"/>
      <c r="I271" s="34">
        <f t="shared" si="12"/>
        <v>0</v>
      </c>
      <c r="J271" s="34"/>
      <c r="K271" s="34">
        <f t="shared" si="13"/>
        <v>0</v>
      </c>
      <c r="L271" s="35">
        <f t="shared" si="14"/>
        <v>0</v>
      </c>
    </row>
    <row r="272" spans="2:12" ht="15.75" x14ac:dyDescent="0.25">
      <c r="B272" s="266" t="s">
        <v>319</v>
      </c>
      <c r="C272" s="266" t="s">
        <v>106</v>
      </c>
      <c r="D272" s="38" t="s">
        <v>89</v>
      </c>
      <c r="E272" s="35">
        <v>8166</v>
      </c>
      <c r="F272" s="38" t="s">
        <v>316</v>
      </c>
      <c r="G272" s="38"/>
      <c r="H272" s="38"/>
      <c r="I272" s="34">
        <f t="shared" si="12"/>
        <v>0</v>
      </c>
      <c r="J272" s="34"/>
      <c r="K272" s="34">
        <f t="shared" si="13"/>
        <v>0</v>
      </c>
      <c r="L272" s="35">
        <f t="shared" si="14"/>
        <v>8166</v>
      </c>
    </row>
    <row r="273" spans="2:12" ht="15.75" x14ac:dyDescent="0.25">
      <c r="B273" s="266" t="s">
        <v>319</v>
      </c>
      <c r="C273" s="266" t="s">
        <v>107</v>
      </c>
      <c r="D273" s="38" t="s">
        <v>89</v>
      </c>
      <c r="E273" s="35">
        <v>11166</v>
      </c>
      <c r="F273" s="38" t="s">
        <v>316</v>
      </c>
      <c r="G273" s="38"/>
      <c r="H273" s="38"/>
      <c r="I273" s="34">
        <f t="shared" si="12"/>
        <v>0</v>
      </c>
      <c r="J273" s="34"/>
      <c r="K273" s="34">
        <f t="shared" si="13"/>
        <v>0</v>
      </c>
      <c r="L273" s="35">
        <f t="shared" si="14"/>
        <v>11166</v>
      </c>
    </row>
    <row r="274" spans="2:12" ht="15.75" x14ac:dyDescent="0.25">
      <c r="B274" s="266" t="s">
        <v>319</v>
      </c>
      <c r="C274" s="266" t="s">
        <v>108</v>
      </c>
      <c r="D274" s="38" t="s">
        <v>89</v>
      </c>
      <c r="E274" s="35">
        <v>11166</v>
      </c>
      <c r="F274" s="38" t="s">
        <v>316</v>
      </c>
      <c r="G274" s="38"/>
      <c r="H274" s="38"/>
      <c r="I274" s="34">
        <f t="shared" si="12"/>
        <v>0</v>
      </c>
      <c r="J274" s="34"/>
      <c r="K274" s="34">
        <f t="shared" si="13"/>
        <v>0</v>
      </c>
      <c r="L274" s="35">
        <f t="shared" si="14"/>
        <v>11166</v>
      </c>
    </row>
    <row r="275" spans="2:12" ht="15.75" x14ac:dyDescent="0.25">
      <c r="B275" s="266" t="s">
        <v>319</v>
      </c>
      <c r="C275" s="266" t="s">
        <v>109</v>
      </c>
      <c r="D275" s="38" t="s">
        <v>89</v>
      </c>
      <c r="E275" s="35">
        <v>7100</v>
      </c>
      <c r="F275" s="38" t="s">
        <v>316</v>
      </c>
      <c r="G275" s="38"/>
      <c r="H275" s="38"/>
      <c r="I275" s="34">
        <f t="shared" si="12"/>
        <v>0</v>
      </c>
      <c r="J275" s="34"/>
      <c r="K275" s="34">
        <f t="shared" si="13"/>
        <v>0</v>
      </c>
      <c r="L275" s="35">
        <f t="shared" si="14"/>
        <v>7100</v>
      </c>
    </row>
    <row r="276" spans="2:12" ht="15.75" x14ac:dyDescent="0.25">
      <c r="B276" s="266" t="s">
        <v>320</v>
      </c>
      <c r="C276" s="266" t="s">
        <v>110</v>
      </c>
      <c r="D276" s="38" t="s">
        <v>111</v>
      </c>
      <c r="E276" s="35">
        <v>58800</v>
      </c>
      <c r="F276" s="38" t="s">
        <v>316</v>
      </c>
      <c r="G276" s="38"/>
      <c r="H276" s="38"/>
      <c r="I276" s="34">
        <f t="shared" si="12"/>
        <v>0</v>
      </c>
      <c r="J276" s="34"/>
      <c r="K276" s="34">
        <f t="shared" si="13"/>
        <v>0</v>
      </c>
      <c r="L276" s="35">
        <f t="shared" si="14"/>
        <v>58800</v>
      </c>
    </row>
    <row r="277" spans="2:12" ht="30" hidden="1" x14ac:dyDescent="0.25">
      <c r="B277" s="37" t="s">
        <v>320</v>
      </c>
      <c r="C277" s="37" t="s">
        <v>112</v>
      </c>
      <c r="D277" s="38" t="s">
        <v>111</v>
      </c>
      <c r="E277" s="35">
        <v>0</v>
      </c>
      <c r="F277" s="38" t="s">
        <v>316</v>
      </c>
      <c r="G277" s="38"/>
      <c r="H277" s="38"/>
      <c r="I277" s="34">
        <f t="shared" si="12"/>
        <v>0</v>
      </c>
      <c r="J277" s="34"/>
      <c r="K277" s="34">
        <f t="shared" si="13"/>
        <v>0</v>
      </c>
      <c r="L277" s="35">
        <f t="shared" si="14"/>
        <v>0</v>
      </c>
    </row>
    <row r="278" spans="2:12" ht="15.75" x14ac:dyDescent="0.25">
      <c r="B278" s="266" t="s">
        <v>317</v>
      </c>
      <c r="C278" s="266" t="s">
        <v>189</v>
      </c>
      <c r="D278" s="38" t="s">
        <v>77</v>
      </c>
      <c r="E278" s="35">
        <v>863242.11892607983</v>
      </c>
      <c r="F278" s="38" t="s">
        <v>316</v>
      </c>
      <c r="G278" s="38"/>
      <c r="H278" s="38"/>
      <c r="I278" s="34">
        <f t="shared" si="12"/>
        <v>0</v>
      </c>
      <c r="J278" s="34"/>
      <c r="K278" s="34">
        <f t="shared" si="13"/>
        <v>0</v>
      </c>
      <c r="L278" s="35">
        <f t="shared" si="14"/>
        <v>863242.11892607983</v>
      </c>
    </row>
    <row r="279" spans="2:12" ht="15.75" x14ac:dyDescent="0.25">
      <c r="B279" s="266" t="s">
        <v>317</v>
      </c>
      <c r="C279" s="266" t="s">
        <v>190</v>
      </c>
      <c r="D279" s="38" t="s">
        <v>77</v>
      </c>
      <c r="E279" s="35">
        <v>1150989.4919014398</v>
      </c>
      <c r="F279" s="38" t="s">
        <v>316</v>
      </c>
      <c r="G279" s="38"/>
      <c r="H279" s="38"/>
      <c r="I279" s="34">
        <f t="shared" si="12"/>
        <v>0</v>
      </c>
      <c r="J279" s="34"/>
      <c r="K279" s="34">
        <f t="shared" si="13"/>
        <v>0</v>
      </c>
      <c r="L279" s="35">
        <f t="shared" si="14"/>
        <v>1150989.4919014398</v>
      </c>
    </row>
    <row r="280" spans="2:12" ht="15.75" hidden="1" x14ac:dyDescent="0.25">
      <c r="B280" s="37" t="e">
        <v>#N/A</v>
      </c>
      <c r="C280" s="37" t="e">
        <v>#N/A</v>
      </c>
      <c r="D280" s="38" t="e">
        <v>#N/A</v>
      </c>
      <c r="E280" s="35" t="e">
        <v>#N/A</v>
      </c>
      <c r="F280" s="38" t="s">
        <v>316</v>
      </c>
      <c r="G280" s="38"/>
      <c r="H280" s="38"/>
      <c r="I280" s="34">
        <f t="shared" si="12"/>
        <v>0</v>
      </c>
      <c r="J280" s="34"/>
      <c r="K280" s="34" t="e">
        <f t="shared" si="13"/>
        <v>#N/A</v>
      </c>
      <c r="L280" s="35" t="e">
        <f t="shared" si="14"/>
        <v>#N/A</v>
      </c>
    </row>
    <row r="281" spans="2:12" ht="30" hidden="1" x14ac:dyDescent="0.25">
      <c r="B281" s="37" t="s">
        <v>852</v>
      </c>
      <c r="C281" s="37" t="s">
        <v>144</v>
      </c>
      <c r="D281" s="38">
        <v>0</v>
      </c>
      <c r="E281" s="35">
        <v>0</v>
      </c>
      <c r="F281" s="38" t="s">
        <v>316</v>
      </c>
      <c r="G281" s="38"/>
      <c r="H281" s="38"/>
      <c r="I281" s="34">
        <f t="shared" si="12"/>
        <v>0</v>
      </c>
      <c r="J281" s="34"/>
      <c r="K281" s="34">
        <f t="shared" si="13"/>
        <v>0</v>
      </c>
      <c r="L281" s="35">
        <f t="shared" si="14"/>
        <v>0</v>
      </c>
    </row>
    <row r="282" spans="2:12" ht="15.75" collapsed="1" x14ac:dyDescent="0.25">
      <c r="B282" s="266" t="s">
        <v>321</v>
      </c>
      <c r="C282" s="266" t="s">
        <v>113</v>
      </c>
      <c r="D282" s="38" t="s">
        <v>7</v>
      </c>
      <c r="E282" s="35">
        <v>4796.3682807641044</v>
      </c>
      <c r="F282" s="38" t="s">
        <v>316</v>
      </c>
      <c r="G282" s="38"/>
      <c r="H282" s="38"/>
      <c r="I282" s="34">
        <f t="shared" si="12"/>
        <v>0</v>
      </c>
      <c r="J282" s="34"/>
      <c r="K282" s="34">
        <f t="shared" si="13"/>
        <v>0</v>
      </c>
      <c r="L282" s="35">
        <f t="shared" si="14"/>
        <v>4796.3682807641044</v>
      </c>
    </row>
    <row r="283" spans="2:12" ht="15.75" x14ac:dyDescent="0.25">
      <c r="B283" s="266" t="s">
        <v>321</v>
      </c>
      <c r="C283" s="266" t="s">
        <v>114</v>
      </c>
      <c r="D283" s="38" t="s">
        <v>7</v>
      </c>
      <c r="E283" s="35">
        <v>4778.3835577402579</v>
      </c>
      <c r="F283" s="38" t="s">
        <v>316</v>
      </c>
      <c r="G283" s="38"/>
      <c r="H283" s="38"/>
      <c r="I283" s="34">
        <f t="shared" si="12"/>
        <v>0</v>
      </c>
      <c r="J283" s="34"/>
      <c r="K283" s="34">
        <f t="shared" si="13"/>
        <v>0</v>
      </c>
      <c r="L283" s="35">
        <f t="shared" si="14"/>
        <v>4778.3835577402579</v>
      </c>
    </row>
    <row r="284" spans="2:12" ht="15.75" hidden="1" x14ac:dyDescent="0.25">
      <c r="B284" s="37" t="s">
        <v>317</v>
      </c>
      <c r="C284" s="37" t="s">
        <v>115</v>
      </c>
      <c r="D284" s="38" t="s">
        <v>77</v>
      </c>
      <c r="E284" s="35">
        <v>0</v>
      </c>
      <c r="F284" s="38" t="s">
        <v>316</v>
      </c>
      <c r="G284" s="38"/>
      <c r="H284" s="38"/>
      <c r="I284" s="34">
        <f t="shared" si="12"/>
        <v>0</v>
      </c>
      <c r="J284" s="34"/>
      <c r="K284" s="34">
        <f t="shared" si="13"/>
        <v>0</v>
      </c>
      <c r="L284" s="35">
        <f t="shared" si="14"/>
        <v>0</v>
      </c>
    </row>
    <row r="285" spans="2:12" ht="15.75" hidden="1" x14ac:dyDescent="0.25">
      <c r="B285" s="37" t="e">
        <v>#N/A</v>
      </c>
      <c r="C285" s="37" t="e">
        <v>#N/A</v>
      </c>
      <c r="D285" s="38" t="e">
        <v>#N/A</v>
      </c>
      <c r="E285" s="35" t="e">
        <v>#N/A</v>
      </c>
      <c r="F285" s="38" t="s">
        <v>316</v>
      </c>
      <c r="G285" s="38"/>
      <c r="H285" s="38"/>
      <c r="I285" s="34">
        <f t="shared" si="12"/>
        <v>0</v>
      </c>
      <c r="J285" s="34"/>
      <c r="K285" s="34" t="e">
        <f t="shared" si="13"/>
        <v>#N/A</v>
      </c>
      <c r="L285" s="35" t="e">
        <f t="shared" si="14"/>
        <v>#N/A</v>
      </c>
    </row>
    <row r="286" spans="2:12" ht="15.75" hidden="1" x14ac:dyDescent="0.25">
      <c r="B286" s="37" t="s">
        <v>852</v>
      </c>
      <c r="C286" s="37" t="s">
        <v>143</v>
      </c>
      <c r="D286" s="38">
        <v>0</v>
      </c>
      <c r="E286" s="35">
        <v>0</v>
      </c>
      <c r="F286" s="38" t="s">
        <v>316</v>
      </c>
      <c r="G286" s="38"/>
      <c r="H286" s="38"/>
      <c r="I286" s="34">
        <f t="shared" si="12"/>
        <v>0</v>
      </c>
      <c r="J286" s="34"/>
      <c r="K286" s="34">
        <f t="shared" si="13"/>
        <v>0</v>
      </c>
      <c r="L286" s="35">
        <f t="shared" si="14"/>
        <v>0</v>
      </c>
    </row>
    <row r="287" spans="2:12" ht="15.75" collapsed="1" x14ac:dyDescent="0.25">
      <c r="B287" s="266" t="s">
        <v>319</v>
      </c>
      <c r="C287" s="266" t="s">
        <v>10</v>
      </c>
      <c r="D287" s="38" t="s">
        <v>7</v>
      </c>
      <c r="E287" s="35">
        <v>869.00000000000011</v>
      </c>
      <c r="F287" s="38" t="s">
        <v>316</v>
      </c>
      <c r="G287" s="38"/>
      <c r="H287" s="38"/>
      <c r="I287" s="34">
        <f t="shared" si="12"/>
        <v>0</v>
      </c>
      <c r="J287" s="34"/>
      <c r="K287" s="34">
        <f t="shared" si="13"/>
        <v>0</v>
      </c>
      <c r="L287" s="35">
        <f t="shared" si="14"/>
        <v>869.00000000000011</v>
      </c>
    </row>
    <row r="288" spans="2:12" ht="30" hidden="1" x14ac:dyDescent="0.25">
      <c r="B288" s="37" t="s">
        <v>322</v>
      </c>
      <c r="C288" s="37" t="s">
        <v>11</v>
      </c>
      <c r="D288" s="38" t="s">
        <v>7</v>
      </c>
      <c r="E288" s="35">
        <v>0</v>
      </c>
      <c r="F288" s="38" t="s">
        <v>316</v>
      </c>
      <c r="G288" s="38"/>
      <c r="H288" s="38"/>
      <c r="I288" s="34">
        <f t="shared" si="12"/>
        <v>0</v>
      </c>
      <c r="J288" s="34"/>
      <c r="K288" s="34">
        <f t="shared" si="13"/>
        <v>0</v>
      </c>
      <c r="L288" s="35">
        <f t="shared" si="14"/>
        <v>0</v>
      </c>
    </row>
    <row r="289" spans="2:12" ht="15.75" x14ac:dyDescent="0.25">
      <c r="B289" s="266" t="s">
        <v>317</v>
      </c>
      <c r="C289" s="266" t="s">
        <v>12</v>
      </c>
      <c r="D289" s="38" t="s">
        <v>77</v>
      </c>
      <c r="E289" s="35">
        <v>8500</v>
      </c>
      <c r="F289" s="38" t="s">
        <v>316</v>
      </c>
      <c r="G289" s="38"/>
      <c r="H289" s="38"/>
      <c r="I289" s="34">
        <f t="shared" si="12"/>
        <v>0</v>
      </c>
      <c r="J289" s="34"/>
      <c r="K289" s="34">
        <f t="shared" si="13"/>
        <v>0</v>
      </c>
      <c r="L289" s="35">
        <f t="shared" si="14"/>
        <v>8500</v>
      </c>
    </row>
    <row r="290" spans="2:12" ht="15.75" x14ac:dyDescent="0.25">
      <c r="B290" s="266" t="s">
        <v>329</v>
      </c>
      <c r="C290" s="266" t="s">
        <v>744</v>
      </c>
      <c r="D290" s="38" t="s">
        <v>77</v>
      </c>
      <c r="E290" s="35">
        <v>15000</v>
      </c>
      <c r="F290" s="38" t="s">
        <v>316</v>
      </c>
      <c r="G290" s="38"/>
      <c r="H290" s="38"/>
      <c r="I290" s="34">
        <f t="shared" si="12"/>
        <v>0</v>
      </c>
      <c r="J290" s="34"/>
      <c r="K290" s="34">
        <f t="shared" si="13"/>
        <v>0</v>
      </c>
      <c r="L290" s="35">
        <f t="shared" si="14"/>
        <v>15000</v>
      </c>
    </row>
    <row r="291" spans="2:12" ht="15.75" hidden="1" x14ac:dyDescent="0.25">
      <c r="B291" s="37" t="e">
        <v>#N/A</v>
      </c>
      <c r="C291" s="37" t="e">
        <v>#N/A</v>
      </c>
      <c r="D291" s="38" t="e">
        <v>#N/A</v>
      </c>
      <c r="E291" s="35" t="e">
        <v>#N/A</v>
      </c>
      <c r="F291" s="38" t="s">
        <v>316</v>
      </c>
      <c r="G291" s="38"/>
      <c r="H291" s="38"/>
      <c r="I291" s="34">
        <f t="shared" si="12"/>
        <v>0</v>
      </c>
      <c r="J291" s="34"/>
      <c r="K291" s="34" t="e">
        <f t="shared" si="13"/>
        <v>#N/A</v>
      </c>
      <c r="L291" s="35" t="e">
        <f t="shared" si="14"/>
        <v>#N/A</v>
      </c>
    </row>
    <row r="292" spans="2:12" ht="15.75" hidden="1" x14ac:dyDescent="0.25">
      <c r="B292" s="37" t="s">
        <v>852</v>
      </c>
      <c r="C292" s="37" t="s">
        <v>14</v>
      </c>
      <c r="D292" s="38">
        <v>0</v>
      </c>
      <c r="E292" s="35">
        <v>0</v>
      </c>
      <c r="F292" s="38" t="s">
        <v>316</v>
      </c>
      <c r="G292" s="38"/>
      <c r="H292" s="38"/>
      <c r="I292" s="34">
        <f t="shared" si="12"/>
        <v>0</v>
      </c>
      <c r="J292" s="34"/>
      <c r="K292" s="34">
        <f t="shared" si="13"/>
        <v>0</v>
      </c>
      <c r="L292" s="35">
        <f t="shared" si="14"/>
        <v>0</v>
      </c>
    </row>
    <row r="293" spans="2:12" ht="15.75" collapsed="1" x14ac:dyDescent="0.25">
      <c r="B293" s="266" t="s">
        <v>324</v>
      </c>
      <c r="C293" s="266" t="s">
        <v>15</v>
      </c>
      <c r="D293" s="38" t="s">
        <v>7</v>
      </c>
      <c r="E293" s="35">
        <v>1045</v>
      </c>
      <c r="F293" s="38" t="s">
        <v>316</v>
      </c>
      <c r="G293" s="38"/>
      <c r="H293" s="38"/>
      <c r="I293" s="34">
        <f t="shared" si="12"/>
        <v>0</v>
      </c>
      <c r="J293" s="34"/>
      <c r="K293" s="34">
        <f t="shared" si="13"/>
        <v>0</v>
      </c>
      <c r="L293" s="35">
        <f t="shared" si="14"/>
        <v>1045</v>
      </c>
    </row>
    <row r="294" spans="2:12" ht="15.75" hidden="1" x14ac:dyDescent="0.25">
      <c r="B294" s="37" t="s">
        <v>324</v>
      </c>
      <c r="C294" s="37" t="s">
        <v>80</v>
      </c>
      <c r="D294" s="38" t="s">
        <v>7</v>
      </c>
      <c r="E294" s="35">
        <v>0</v>
      </c>
      <c r="F294" s="38" t="s">
        <v>316</v>
      </c>
      <c r="G294" s="38"/>
      <c r="H294" s="38"/>
      <c r="I294" s="34">
        <f t="shared" si="12"/>
        <v>0</v>
      </c>
      <c r="J294" s="34"/>
      <c r="K294" s="34">
        <f t="shared" si="13"/>
        <v>0</v>
      </c>
      <c r="L294" s="35">
        <f t="shared" si="14"/>
        <v>0</v>
      </c>
    </row>
    <row r="295" spans="2:12" ht="15.75" hidden="1" x14ac:dyDescent="0.25">
      <c r="B295" s="37" t="e">
        <v>#N/A</v>
      </c>
      <c r="C295" s="37" t="e">
        <v>#N/A</v>
      </c>
      <c r="D295" s="38" t="e">
        <v>#N/A</v>
      </c>
      <c r="E295" s="35" t="e">
        <v>#N/A</v>
      </c>
      <c r="F295" s="38" t="s">
        <v>316</v>
      </c>
      <c r="G295" s="38"/>
      <c r="H295" s="38"/>
      <c r="I295" s="34">
        <f t="shared" si="12"/>
        <v>0</v>
      </c>
      <c r="J295" s="34"/>
      <c r="K295" s="34" t="e">
        <f t="shared" si="13"/>
        <v>#N/A</v>
      </c>
      <c r="L295" s="35" t="e">
        <f t="shared" si="14"/>
        <v>#N/A</v>
      </c>
    </row>
    <row r="296" spans="2:12" ht="15.75" hidden="1" x14ac:dyDescent="0.25">
      <c r="B296" s="37" t="s">
        <v>852</v>
      </c>
      <c r="C296" s="37" t="s">
        <v>17</v>
      </c>
      <c r="D296" s="38">
        <v>0</v>
      </c>
      <c r="E296" s="35">
        <v>0</v>
      </c>
      <c r="F296" s="38" t="s">
        <v>316</v>
      </c>
      <c r="G296" s="38"/>
      <c r="H296" s="38"/>
      <c r="I296" s="34">
        <f t="shared" si="12"/>
        <v>0</v>
      </c>
      <c r="J296" s="34"/>
      <c r="K296" s="34">
        <f t="shared" si="13"/>
        <v>0</v>
      </c>
      <c r="L296" s="35">
        <f t="shared" si="14"/>
        <v>0</v>
      </c>
    </row>
    <row r="297" spans="2:12" ht="15.75" collapsed="1" x14ac:dyDescent="0.25">
      <c r="B297" s="266" t="s">
        <v>322</v>
      </c>
      <c r="C297" s="266" t="s">
        <v>18</v>
      </c>
      <c r="D297" s="38" t="s">
        <v>7</v>
      </c>
      <c r="E297" s="35">
        <v>435.6</v>
      </c>
      <c r="F297" s="38" t="s">
        <v>316</v>
      </c>
      <c r="G297" s="38"/>
      <c r="H297" s="38"/>
      <c r="I297" s="34">
        <f t="shared" si="12"/>
        <v>0</v>
      </c>
      <c r="J297" s="34"/>
      <c r="K297" s="34">
        <f t="shared" si="13"/>
        <v>0</v>
      </c>
      <c r="L297" s="35">
        <f t="shared" si="14"/>
        <v>435.6</v>
      </c>
    </row>
    <row r="298" spans="2:12" ht="30" hidden="1" x14ac:dyDescent="0.25">
      <c r="B298" s="37" t="s">
        <v>322</v>
      </c>
      <c r="C298" s="37" t="s">
        <v>19</v>
      </c>
      <c r="D298" s="38" t="s">
        <v>7</v>
      </c>
      <c r="E298" s="35">
        <v>0</v>
      </c>
      <c r="F298" s="38" t="s">
        <v>316</v>
      </c>
      <c r="G298" s="38"/>
      <c r="H298" s="38"/>
      <c r="I298" s="34">
        <f t="shared" si="12"/>
        <v>0</v>
      </c>
      <c r="J298" s="34"/>
      <c r="K298" s="34">
        <f t="shared" si="13"/>
        <v>0</v>
      </c>
      <c r="L298" s="35">
        <f t="shared" si="14"/>
        <v>0</v>
      </c>
    </row>
    <row r="299" spans="2:12" ht="30" hidden="1" x14ac:dyDescent="0.25">
      <c r="B299" s="37" t="s">
        <v>322</v>
      </c>
      <c r="C299" s="37" t="s">
        <v>20</v>
      </c>
      <c r="D299" s="38" t="s">
        <v>7</v>
      </c>
      <c r="E299" s="35">
        <v>0</v>
      </c>
      <c r="F299" s="38" t="s">
        <v>316</v>
      </c>
      <c r="G299" s="38"/>
      <c r="H299" s="38"/>
      <c r="I299" s="34">
        <f t="shared" si="12"/>
        <v>0</v>
      </c>
      <c r="J299" s="34"/>
      <c r="K299" s="34">
        <f t="shared" si="13"/>
        <v>0</v>
      </c>
      <c r="L299" s="35">
        <f t="shared" si="14"/>
        <v>0</v>
      </c>
    </row>
    <row r="300" spans="2:12" ht="30" hidden="1" x14ac:dyDescent="0.25">
      <c r="B300" s="37" t="s">
        <v>322</v>
      </c>
      <c r="C300" s="37" t="s">
        <v>21</v>
      </c>
      <c r="D300" s="38" t="s">
        <v>7</v>
      </c>
      <c r="E300" s="35">
        <v>0</v>
      </c>
      <c r="F300" s="38" t="s">
        <v>316</v>
      </c>
      <c r="G300" s="38"/>
      <c r="H300" s="38"/>
      <c r="I300" s="34">
        <f t="shared" si="12"/>
        <v>0</v>
      </c>
      <c r="J300" s="34"/>
      <c r="K300" s="34">
        <f t="shared" si="13"/>
        <v>0</v>
      </c>
      <c r="L300" s="35">
        <f t="shared" si="14"/>
        <v>0</v>
      </c>
    </row>
    <row r="301" spans="2:12" ht="30" hidden="1" x14ac:dyDescent="0.25">
      <c r="B301" s="37" t="s">
        <v>322</v>
      </c>
      <c r="C301" s="37" t="s">
        <v>22</v>
      </c>
      <c r="D301" s="38" t="s">
        <v>23</v>
      </c>
      <c r="E301" s="35">
        <v>0</v>
      </c>
      <c r="F301" s="38" t="s">
        <v>316</v>
      </c>
      <c r="G301" s="38"/>
      <c r="H301" s="38"/>
      <c r="I301" s="34">
        <f t="shared" si="12"/>
        <v>0</v>
      </c>
      <c r="J301" s="34"/>
      <c r="K301" s="34">
        <f t="shared" si="13"/>
        <v>0</v>
      </c>
      <c r="L301" s="35">
        <f t="shared" si="14"/>
        <v>0</v>
      </c>
    </row>
    <row r="302" spans="2:12" ht="15.75" hidden="1" x14ac:dyDescent="0.25">
      <c r="B302" s="37" t="e">
        <v>#N/A</v>
      </c>
      <c r="C302" s="37" t="e">
        <v>#N/A</v>
      </c>
      <c r="D302" s="38" t="e">
        <v>#N/A</v>
      </c>
      <c r="E302" s="35" t="e">
        <v>#N/A</v>
      </c>
      <c r="F302" s="38" t="s">
        <v>316</v>
      </c>
      <c r="G302" s="38"/>
      <c r="H302" s="38"/>
      <c r="I302" s="34">
        <f t="shared" si="12"/>
        <v>0</v>
      </c>
      <c r="J302" s="34"/>
      <c r="K302" s="34" t="e">
        <f t="shared" si="13"/>
        <v>#N/A</v>
      </c>
      <c r="L302" s="35" t="e">
        <f t="shared" si="14"/>
        <v>#N/A</v>
      </c>
    </row>
    <row r="303" spans="2:12" ht="15.75" hidden="1" x14ac:dyDescent="0.25">
      <c r="B303" s="37" t="s">
        <v>852</v>
      </c>
      <c r="C303" s="37" t="s">
        <v>24</v>
      </c>
      <c r="D303" s="38">
        <v>0</v>
      </c>
      <c r="E303" s="35">
        <v>0</v>
      </c>
      <c r="F303" s="38" t="s">
        <v>316</v>
      </c>
      <c r="G303" s="38"/>
      <c r="H303" s="38"/>
      <c r="I303" s="34">
        <f t="shared" si="12"/>
        <v>0</v>
      </c>
      <c r="J303" s="34"/>
      <c r="K303" s="34">
        <f t="shared" si="13"/>
        <v>0</v>
      </c>
      <c r="L303" s="35">
        <f t="shared" si="14"/>
        <v>0</v>
      </c>
    </row>
    <row r="304" spans="2:12" ht="15.75" collapsed="1" x14ac:dyDescent="0.25">
      <c r="B304" s="266" t="s">
        <v>323</v>
      </c>
      <c r="C304" s="266" t="s">
        <v>25</v>
      </c>
      <c r="D304" s="38" t="s">
        <v>7</v>
      </c>
      <c r="E304" s="35">
        <v>1650.0000000000002</v>
      </c>
      <c r="F304" s="38" t="s">
        <v>316</v>
      </c>
      <c r="G304" s="38"/>
      <c r="H304" s="38"/>
      <c r="I304" s="34">
        <f t="shared" si="12"/>
        <v>0</v>
      </c>
      <c r="J304" s="34"/>
      <c r="K304" s="34">
        <f t="shared" si="13"/>
        <v>0</v>
      </c>
      <c r="L304" s="35">
        <f t="shared" si="14"/>
        <v>1650.0000000000002</v>
      </c>
    </row>
    <row r="305" spans="2:12" ht="15.75" x14ac:dyDescent="0.25">
      <c r="B305" s="266" t="s">
        <v>323</v>
      </c>
      <c r="C305" s="266" t="s">
        <v>26</v>
      </c>
      <c r="D305" s="38" t="s">
        <v>7</v>
      </c>
      <c r="E305" s="35">
        <v>330</v>
      </c>
      <c r="F305" s="38" t="s">
        <v>316</v>
      </c>
      <c r="G305" s="38"/>
      <c r="H305" s="38"/>
      <c r="I305" s="34">
        <f t="shared" si="12"/>
        <v>0</v>
      </c>
      <c r="J305" s="34"/>
      <c r="K305" s="34">
        <f t="shared" si="13"/>
        <v>0</v>
      </c>
      <c r="L305" s="35">
        <f t="shared" si="14"/>
        <v>330</v>
      </c>
    </row>
    <row r="306" spans="2:12" ht="15.75" x14ac:dyDescent="0.25">
      <c r="B306" s="266" t="s">
        <v>323</v>
      </c>
      <c r="C306" s="266" t="s">
        <v>27</v>
      </c>
      <c r="D306" s="38" t="s">
        <v>7</v>
      </c>
      <c r="E306" s="35">
        <v>1650.0000000000002</v>
      </c>
      <c r="F306" s="38" t="s">
        <v>316</v>
      </c>
      <c r="G306" s="38"/>
      <c r="H306" s="38"/>
      <c r="I306" s="34">
        <f t="shared" si="12"/>
        <v>0</v>
      </c>
      <c r="J306" s="34"/>
      <c r="K306" s="34">
        <f t="shared" si="13"/>
        <v>0</v>
      </c>
      <c r="L306" s="35">
        <f t="shared" si="14"/>
        <v>1650.0000000000002</v>
      </c>
    </row>
    <row r="307" spans="2:12" ht="15.75" x14ac:dyDescent="0.25">
      <c r="B307" s="266" t="s">
        <v>323</v>
      </c>
      <c r="C307" s="266" t="s">
        <v>28</v>
      </c>
      <c r="D307" s="38" t="s">
        <v>7</v>
      </c>
      <c r="E307" s="35">
        <v>3388.0000000000005</v>
      </c>
      <c r="F307" s="38" t="s">
        <v>316</v>
      </c>
      <c r="G307" s="38"/>
      <c r="H307" s="38"/>
      <c r="I307" s="34">
        <f t="shared" si="12"/>
        <v>0</v>
      </c>
      <c r="J307" s="34"/>
      <c r="K307" s="34">
        <f t="shared" si="13"/>
        <v>0</v>
      </c>
      <c r="L307" s="35">
        <f t="shared" si="14"/>
        <v>3388.0000000000005</v>
      </c>
    </row>
    <row r="308" spans="2:12" ht="15.75" hidden="1" x14ac:dyDescent="0.25">
      <c r="B308" s="37" t="e">
        <v>#N/A</v>
      </c>
      <c r="C308" s="37" t="e">
        <v>#N/A</v>
      </c>
      <c r="D308" s="38" t="e">
        <v>#N/A</v>
      </c>
      <c r="E308" s="35" t="e">
        <v>#N/A</v>
      </c>
      <c r="F308" s="38" t="s">
        <v>316</v>
      </c>
      <c r="G308" s="38"/>
      <c r="H308" s="38"/>
      <c r="I308" s="34">
        <f t="shared" ref="I308:I365" si="15">G308+H308</f>
        <v>0</v>
      </c>
      <c r="J308" s="34"/>
      <c r="K308" s="34" t="e">
        <f t="shared" ref="K308:K365" si="16">J308*E308</f>
        <v>#N/A</v>
      </c>
      <c r="L308" s="35" t="e">
        <f t="shared" ref="L308:L365" si="17">E308+I308+K308</f>
        <v>#N/A</v>
      </c>
    </row>
    <row r="309" spans="2:12" ht="15.75" hidden="1" x14ac:dyDescent="0.25">
      <c r="B309" s="37" t="s">
        <v>852</v>
      </c>
      <c r="C309" s="37" t="s">
        <v>29</v>
      </c>
      <c r="D309" s="38">
        <v>0</v>
      </c>
      <c r="E309" s="35">
        <v>0</v>
      </c>
      <c r="F309" s="38" t="s">
        <v>316</v>
      </c>
      <c r="G309" s="38"/>
      <c r="H309" s="38"/>
      <c r="I309" s="34">
        <f t="shared" si="15"/>
        <v>0</v>
      </c>
      <c r="J309" s="34"/>
      <c r="K309" s="34">
        <f t="shared" si="16"/>
        <v>0</v>
      </c>
      <c r="L309" s="35">
        <f t="shared" si="17"/>
        <v>0</v>
      </c>
    </row>
    <row r="310" spans="2:12" ht="15.75" collapsed="1" x14ac:dyDescent="0.25">
      <c r="B310" s="266" t="s">
        <v>328</v>
      </c>
      <c r="C310" s="266" t="s">
        <v>30</v>
      </c>
      <c r="D310" s="38" t="s">
        <v>7</v>
      </c>
      <c r="E310" s="35">
        <v>7645.0000000000009</v>
      </c>
      <c r="F310" s="38" t="s">
        <v>316</v>
      </c>
      <c r="G310" s="38"/>
      <c r="H310" s="38"/>
      <c r="I310" s="34">
        <f t="shared" si="15"/>
        <v>0</v>
      </c>
      <c r="J310" s="34"/>
      <c r="K310" s="34">
        <f t="shared" si="16"/>
        <v>0</v>
      </c>
      <c r="L310" s="35">
        <f t="shared" si="17"/>
        <v>7645.0000000000009</v>
      </c>
    </row>
    <row r="311" spans="2:12" ht="15.75" x14ac:dyDescent="0.25">
      <c r="B311" s="266" t="s">
        <v>322</v>
      </c>
      <c r="C311" s="266" t="s">
        <v>31</v>
      </c>
      <c r="D311" s="38" t="s">
        <v>7</v>
      </c>
      <c r="E311" s="35">
        <v>979.00000000000011</v>
      </c>
      <c r="F311" s="38" t="s">
        <v>316</v>
      </c>
      <c r="G311" s="38"/>
      <c r="H311" s="38"/>
      <c r="I311" s="34">
        <f t="shared" si="15"/>
        <v>0</v>
      </c>
      <c r="J311" s="34"/>
      <c r="K311" s="34">
        <f t="shared" si="16"/>
        <v>0</v>
      </c>
      <c r="L311" s="35">
        <f t="shared" si="17"/>
        <v>979.00000000000011</v>
      </c>
    </row>
    <row r="312" spans="2:12" ht="15.75" x14ac:dyDescent="0.25">
      <c r="B312" s="266" t="s">
        <v>326</v>
      </c>
      <c r="C312" s="266" t="s">
        <v>32</v>
      </c>
      <c r="D312" s="38" t="s">
        <v>33</v>
      </c>
      <c r="E312" s="35">
        <v>1000</v>
      </c>
      <c r="F312" s="38" t="s">
        <v>316</v>
      </c>
      <c r="G312" s="38"/>
      <c r="H312" s="38"/>
      <c r="I312" s="34">
        <f t="shared" si="15"/>
        <v>0</v>
      </c>
      <c r="J312" s="34"/>
      <c r="K312" s="34">
        <f t="shared" si="16"/>
        <v>0</v>
      </c>
      <c r="L312" s="35">
        <f t="shared" si="17"/>
        <v>1000</v>
      </c>
    </row>
    <row r="313" spans="2:12" ht="15.75" x14ac:dyDescent="0.25">
      <c r="B313" s="266" t="s">
        <v>326</v>
      </c>
      <c r="C313" s="266" t="s">
        <v>34</v>
      </c>
      <c r="D313" s="38" t="s">
        <v>33</v>
      </c>
      <c r="E313" s="35">
        <v>1000</v>
      </c>
      <c r="F313" s="38" t="s">
        <v>316</v>
      </c>
      <c r="G313" s="38"/>
      <c r="H313" s="38"/>
      <c r="I313" s="34">
        <f t="shared" si="15"/>
        <v>0</v>
      </c>
      <c r="J313" s="34"/>
      <c r="K313" s="34">
        <f t="shared" si="16"/>
        <v>0</v>
      </c>
      <c r="L313" s="35">
        <f t="shared" si="17"/>
        <v>1000</v>
      </c>
    </row>
    <row r="314" spans="2:12" ht="15.75" hidden="1" x14ac:dyDescent="0.25">
      <c r="B314" s="37" t="e">
        <v>#N/A</v>
      </c>
      <c r="C314" s="37" t="e">
        <v>#N/A</v>
      </c>
      <c r="D314" s="38" t="e">
        <v>#N/A</v>
      </c>
      <c r="E314" s="35" t="e">
        <v>#N/A</v>
      </c>
      <c r="F314" s="38" t="s">
        <v>316</v>
      </c>
      <c r="G314" s="38"/>
      <c r="H314" s="38"/>
      <c r="I314" s="34">
        <f t="shared" si="15"/>
        <v>0</v>
      </c>
      <c r="J314" s="34"/>
      <c r="K314" s="34" t="e">
        <f t="shared" si="16"/>
        <v>#N/A</v>
      </c>
      <c r="L314" s="35" t="e">
        <f t="shared" si="17"/>
        <v>#N/A</v>
      </c>
    </row>
    <row r="315" spans="2:12" ht="15.75" hidden="1" x14ac:dyDescent="0.25">
      <c r="B315" s="37" t="s">
        <v>852</v>
      </c>
      <c r="C315" s="37" t="s">
        <v>35</v>
      </c>
      <c r="D315" s="38">
        <v>0</v>
      </c>
      <c r="E315" s="35">
        <v>0</v>
      </c>
      <c r="F315" s="38" t="s">
        <v>316</v>
      </c>
      <c r="G315" s="38"/>
      <c r="H315" s="38"/>
      <c r="I315" s="34">
        <f t="shared" si="15"/>
        <v>0</v>
      </c>
      <c r="J315" s="34"/>
      <c r="K315" s="34">
        <f t="shared" si="16"/>
        <v>0</v>
      </c>
      <c r="L315" s="35">
        <f t="shared" si="17"/>
        <v>0</v>
      </c>
    </row>
    <row r="316" spans="2:12" ht="15.75" collapsed="1" x14ac:dyDescent="0.25">
      <c r="B316" s="266" t="s">
        <v>325</v>
      </c>
      <c r="C316" s="266" t="s">
        <v>36</v>
      </c>
      <c r="D316" s="38" t="s">
        <v>7</v>
      </c>
      <c r="E316" s="35">
        <v>1200</v>
      </c>
      <c r="F316" s="38" t="s">
        <v>316</v>
      </c>
      <c r="G316" s="38"/>
      <c r="H316" s="38"/>
      <c r="I316" s="34">
        <f t="shared" si="15"/>
        <v>0</v>
      </c>
      <c r="J316" s="34"/>
      <c r="K316" s="34">
        <f t="shared" si="16"/>
        <v>0</v>
      </c>
      <c r="L316" s="35">
        <f t="shared" si="17"/>
        <v>1200</v>
      </c>
    </row>
    <row r="317" spans="2:12" ht="15.75" x14ac:dyDescent="0.25">
      <c r="B317" s="266" t="s">
        <v>323</v>
      </c>
      <c r="C317" s="266" t="s">
        <v>37</v>
      </c>
      <c r="D317" s="38" t="s">
        <v>7</v>
      </c>
      <c r="E317" s="35">
        <v>1980.0000000000002</v>
      </c>
      <c r="F317" s="38" t="s">
        <v>316</v>
      </c>
      <c r="G317" s="38"/>
      <c r="H317" s="38"/>
      <c r="I317" s="34">
        <f t="shared" si="15"/>
        <v>0</v>
      </c>
      <c r="J317" s="34"/>
      <c r="K317" s="34">
        <f t="shared" si="16"/>
        <v>0</v>
      </c>
      <c r="L317" s="35">
        <f t="shared" si="17"/>
        <v>1980.0000000000002</v>
      </c>
    </row>
    <row r="318" spans="2:12" ht="15.75" x14ac:dyDescent="0.25">
      <c r="B318" s="266" t="s">
        <v>323</v>
      </c>
      <c r="C318" s="266" t="s">
        <v>38</v>
      </c>
      <c r="D318" s="38" t="s">
        <v>7</v>
      </c>
      <c r="E318" s="35">
        <v>1980.0000000000002</v>
      </c>
      <c r="F318" s="38" t="s">
        <v>316</v>
      </c>
      <c r="G318" s="38"/>
      <c r="H318" s="38"/>
      <c r="I318" s="34">
        <f t="shared" si="15"/>
        <v>0</v>
      </c>
      <c r="J318" s="34"/>
      <c r="K318" s="34">
        <f t="shared" si="16"/>
        <v>0</v>
      </c>
      <c r="L318" s="35">
        <f t="shared" si="17"/>
        <v>1980.0000000000002</v>
      </c>
    </row>
    <row r="319" spans="2:12" ht="15.75" hidden="1" x14ac:dyDescent="0.25">
      <c r="B319" s="37" t="s">
        <v>323</v>
      </c>
      <c r="C319" s="37" t="s">
        <v>39</v>
      </c>
      <c r="D319" s="38" t="s">
        <v>7</v>
      </c>
      <c r="E319" s="35">
        <v>0</v>
      </c>
      <c r="F319" s="38" t="s">
        <v>316</v>
      </c>
      <c r="G319" s="38"/>
      <c r="H319" s="38"/>
      <c r="I319" s="34">
        <f t="shared" si="15"/>
        <v>0</v>
      </c>
      <c r="J319" s="34"/>
      <c r="K319" s="34">
        <f t="shared" si="16"/>
        <v>0</v>
      </c>
      <c r="L319" s="35">
        <f t="shared" si="17"/>
        <v>0</v>
      </c>
    </row>
    <row r="320" spans="2:12" ht="30" hidden="1" x14ac:dyDescent="0.25">
      <c r="B320" s="37" t="s">
        <v>323</v>
      </c>
      <c r="C320" s="37" t="s">
        <v>40</v>
      </c>
      <c r="D320" s="38" t="s">
        <v>7</v>
      </c>
      <c r="E320" s="35">
        <v>0</v>
      </c>
      <c r="F320" s="38" t="s">
        <v>316</v>
      </c>
      <c r="G320" s="38"/>
      <c r="H320" s="38"/>
      <c r="I320" s="34">
        <f t="shared" si="15"/>
        <v>0</v>
      </c>
      <c r="J320" s="34"/>
      <c r="K320" s="34">
        <f t="shared" si="16"/>
        <v>0</v>
      </c>
      <c r="L320" s="35">
        <f t="shared" si="17"/>
        <v>0</v>
      </c>
    </row>
    <row r="321" spans="2:12" ht="15.75" x14ac:dyDescent="0.25">
      <c r="B321" s="266" t="s">
        <v>325</v>
      </c>
      <c r="C321" s="266" t="s">
        <v>41</v>
      </c>
      <c r="D321" s="38" t="s">
        <v>7</v>
      </c>
      <c r="E321" s="35">
        <v>20020</v>
      </c>
      <c r="F321" s="38" t="s">
        <v>316</v>
      </c>
      <c r="G321" s="38"/>
      <c r="H321" s="38"/>
      <c r="I321" s="34">
        <f t="shared" si="15"/>
        <v>0</v>
      </c>
      <c r="J321" s="34"/>
      <c r="K321" s="34">
        <f t="shared" si="16"/>
        <v>0</v>
      </c>
      <c r="L321" s="35">
        <f t="shared" si="17"/>
        <v>20020</v>
      </c>
    </row>
    <row r="322" spans="2:12" ht="15.75" x14ac:dyDescent="0.25">
      <c r="B322" s="266" t="s">
        <v>325</v>
      </c>
      <c r="C322" s="266" t="s">
        <v>42</v>
      </c>
      <c r="D322" s="38" t="s">
        <v>7</v>
      </c>
      <c r="E322" s="35">
        <v>20020</v>
      </c>
      <c r="F322" s="38" t="s">
        <v>316</v>
      </c>
      <c r="G322" s="38"/>
      <c r="H322" s="38"/>
      <c r="I322" s="34">
        <f t="shared" si="15"/>
        <v>0</v>
      </c>
      <c r="J322" s="34"/>
      <c r="K322" s="34">
        <f t="shared" si="16"/>
        <v>0</v>
      </c>
      <c r="L322" s="35">
        <f t="shared" si="17"/>
        <v>20020</v>
      </c>
    </row>
    <row r="323" spans="2:12" ht="15.75" x14ac:dyDescent="0.25">
      <c r="B323" s="266" t="s">
        <v>325</v>
      </c>
      <c r="C323" s="266" t="s">
        <v>43</v>
      </c>
      <c r="D323" s="38" t="s">
        <v>7</v>
      </c>
      <c r="E323" s="35">
        <v>20020</v>
      </c>
      <c r="F323" s="38" t="s">
        <v>316</v>
      </c>
      <c r="G323" s="38"/>
      <c r="H323" s="38"/>
      <c r="I323" s="34">
        <f t="shared" si="15"/>
        <v>0</v>
      </c>
      <c r="J323" s="34"/>
      <c r="K323" s="34">
        <f t="shared" si="16"/>
        <v>0</v>
      </c>
      <c r="L323" s="35">
        <f t="shared" si="17"/>
        <v>20020</v>
      </c>
    </row>
    <row r="324" spans="2:12" ht="15.75" hidden="1" x14ac:dyDescent="0.25">
      <c r="B324" s="37" t="e">
        <v>#N/A</v>
      </c>
      <c r="C324" s="37" t="e">
        <v>#N/A</v>
      </c>
      <c r="D324" s="38" t="e">
        <v>#N/A</v>
      </c>
      <c r="E324" s="35" t="e">
        <v>#N/A</v>
      </c>
      <c r="F324" s="38" t="s">
        <v>316</v>
      </c>
      <c r="G324" s="38"/>
      <c r="H324" s="38"/>
      <c r="I324" s="34">
        <f t="shared" si="15"/>
        <v>0</v>
      </c>
      <c r="J324" s="34"/>
      <c r="K324" s="34" t="e">
        <f t="shared" si="16"/>
        <v>#N/A</v>
      </c>
      <c r="L324" s="35" t="e">
        <f t="shared" si="17"/>
        <v>#N/A</v>
      </c>
    </row>
    <row r="325" spans="2:12" ht="15.75" hidden="1" x14ac:dyDescent="0.25">
      <c r="B325" s="37" t="s">
        <v>852</v>
      </c>
      <c r="C325" s="37" t="s">
        <v>44</v>
      </c>
      <c r="D325" s="38">
        <v>0</v>
      </c>
      <c r="E325" s="35">
        <v>0</v>
      </c>
      <c r="F325" s="38" t="s">
        <v>316</v>
      </c>
      <c r="G325" s="38"/>
      <c r="H325" s="38"/>
      <c r="I325" s="34">
        <f t="shared" si="15"/>
        <v>0</v>
      </c>
      <c r="J325" s="34"/>
      <c r="K325" s="34">
        <f t="shared" si="16"/>
        <v>0</v>
      </c>
      <c r="L325" s="35">
        <f t="shared" si="17"/>
        <v>0</v>
      </c>
    </row>
    <row r="326" spans="2:12" ht="15.75" hidden="1" collapsed="1" x14ac:dyDescent="0.25">
      <c r="B326" s="37" t="s">
        <v>323</v>
      </c>
      <c r="C326" s="37" t="s">
        <v>45</v>
      </c>
      <c r="D326" s="38" t="s">
        <v>33</v>
      </c>
      <c r="E326" s="35">
        <v>0</v>
      </c>
      <c r="F326" s="38" t="s">
        <v>316</v>
      </c>
      <c r="G326" s="38"/>
      <c r="H326" s="38"/>
      <c r="I326" s="34">
        <f t="shared" si="15"/>
        <v>0</v>
      </c>
      <c r="J326" s="34"/>
      <c r="K326" s="34">
        <f t="shared" si="16"/>
        <v>0</v>
      </c>
      <c r="L326" s="35">
        <f t="shared" si="17"/>
        <v>0</v>
      </c>
    </row>
    <row r="327" spans="2:12" ht="15.75" x14ac:dyDescent="0.25">
      <c r="B327" s="266" t="s">
        <v>323</v>
      </c>
      <c r="C327" s="266" t="s">
        <v>46</v>
      </c>
      <c r="D327" s="38" t="s">
        <v>33</v>
      </c>
      <c r="E327" s="35">
        <v>650</v>
      </c>
      <c r="F327" s="38" t="s">
        <v>316</v>
      </c>
      <c r="G327" s="38"/>
      <c r="H327" s="38"/>
      <c r="I327" s="34">
        <f t="shared" si="15"/>
        <v>0</v>
      </c>
      <c r="J327" s="34"/>
      <c r="K327" s="34">
        <f t="shared" si="16"/>
        <v>0</v>
      </c>
      <c r="L327" s="35">
        <f t="shared" si="17"/>
        <v>650</v>
      </c>
    </row>
    <row r="328" spans="2:12" ht="15.75" x14ac:dyDescent="0.25">
      <c r="B328" s="266" t="s">
        <v>320</v>
      </c>
      <c r="C328" s="266" t="s">
        <v>47</v>
      </c>
      <c r="D328" s="38" t="s">
        <v>33</v>
      </c>
      <c r="E328" s="35">
        <v>1000</v>
      </c>
      <c r="F328" s="38" t="s">
        <v>316</v>
      </c>
      <c r="G328" s="38"/>
      <c r="H328" s="38"/>
      <c r="I328" s="34">
        <f t="shared" si="15"/>
        <v>0</v>
      </c>
      <c r="J328" s="34"/>
      <c r="K328" s="34">
        <f t="shared" si="16"/>
        <v>0</v>
      </c>
      <c r="L328" s="35">
        <f t="shared" si="17"/>
        <v>1000</v>
      </c>
    </row>
    <row r="329" spans="2:12" ht="15.75" hidden="1" x14ac:dyDescent="0.25">
      <c r="B329" s="37" t="e">
        <v>#N/A</v>
      </c>
      <c r="C329" s="37" t="e">
        <v>#N/A</v>
      </c>
      <c r="D329" s="38" t="e">
        <v>#N/A</v>
      </c>
      <c r="E329" s="35" t="e">
        <v>#N/A</v>
      </c>
      <c r="F329" s="38" t="s">
        <v>316</v>
      </c>
      <c r="G329" s="38"/>
      <c r="H329" s="38"/>
      <c r="I329" s="34">
        <f t="shared" si="15"/>
        <v>0</v>
      </c>
      <c r="J329" s="34"/>
      <c r="K329" s="34" t="e">
        <f t="shared" si="16"/>
        <v>#N/A</v>
      </c>
      <c r="L329" s="35" t="e">
        <f t="shared" si="17"/>
        <v>#N/A</v>
      </c>
    </row>
    <row r="330" spans="2:12" ht="15.75" hidden="1" x14ac:dyDescent="0.25">
      <c r="B330" s="37" t="s">
        <v>852</v>
      </c>
      <c r="C330" s="37" t="s">
        <v>48</v>
      </c>
      <c r="D330" s="38">
        <v>0</v>
      </c>
      <c r="E330" s="35">
        <v>0</v>
      </c>
      <c r="F330" s="38" t="s">
        <v>316</v>
      </c>
      <c r="G330" s="38"/>
      <c r="H330" s="38"/>
      <c r="I330" s="34">
        <f t="shared" si="15"/>
        <v>0</v>
      </c>
      <c r="J330" s="34"/>
      <c r="K330" s="34">
        <f t="shared" si="16"/>
        <v>0</v>
      </c>
      <c r="L330" s="35">
        <f t="shared" si="17"/>
        <v>0</v>
      </c>
    </row>
    <row r="331" spans="2:12" ht="15.75" collapsed="1" x14ac:dyDescent="0.25">
      <c r="B331" s="266" t="s">
        <v>323</v>
      </c>
      <c r="C331" s="266" t="s">
        <v>49</v>
      </c>
      <c r="D331" s="38" t="s">
        <v>7</v>
      </c>
      <c r="E331" s="35">
        <v>1200</v>
      </c>
      <c r="F331" s="38" t="s">
        <v>316</v>
      </c>
      <c r="G331" s="38"/>
      <c r="H331" s="38"/>
      <c r="I331" s="34">
        <f t="shared" si="15"/>
        <v>0</v>
      </c>
      <c r="J331" s="34"/>
      <c r="K331" s="34">
        <f t="shared" si="16"/>
        <v>0</v>
      </c>
      <c r="L331" s="35">
        <f t="shared" si="17"/>
        <v>1200</v>
      </c>
    </row>
    <row r="332" spans="2:12" ht="15.75" x14ac:dyDescent="0.25">
      <c r="B332" s="266" t="s">
        <v>317</v>
      </c>
      <c r="C332" s="266" t="s">
        <v>83</v>
      </c>
      <c r="D332" s="38" t="s">
        <v>7</v>
      </c>
      <c r="E332" s="35">
        <v>1200</v>
      </c>
      <c r="F332" s="38" t="s">
        <v>316</v>
      </c>
      <c r="G332" s="38"/>
      <c r="H332" s="38"/>
      <c r="I332" s="34">
        <f t="shared" si="15"/>
        <v>0</v>
      </c>
      <c r="J332" s="34"/>
      <c r="K332" s="34">
        <f t="shared" si="16"/>
        <v>0</v>
      </c>
      <c r="L332" s="35">
        <f t="shared" si="17"/>
        <v>1200</v>
      </c>
    </row>
    <row r="333" spans="2:12" ht="15.75" x14ac:dyDescent="0.25">
      <c r="B333" s="266" t="s">
        <v>320</v>
      </c>
      <c r="C333" s="266" t="s">
        <v>51</v>
      </c>
      <c r="D333" s="38" t="s">
        <v>7</v>
      </c>
      <c r="E333" s="35">
        <v>600</v>
      </c>
      <c r="F333" s="38" t="s">
        <v>316</v>
      </c>
      <c r="G333" s="38"/>
      <c r="H333" s="38"/>
      <c r="I333" s="34">
        <f t="shared" si="15"/>
        <v>0</v>
      </c>
      <c r="J333" s="34"/>
      <c r="K333" s="34">
        <f t="shared" si="16"/>
        <v>0</v>
      </c>
      <c r="L333" s="35">
        <f t="shared" si="17"/>
        <v>600</v>
      </c>
    </row>
    <row r="334" spans="2:12" ht="15.75" hidden="1" x14ac:dyDescent="0.25">
      <c r="B334" s="37" t="e">
        <v>#N/A</v>
      </c>
      <c r="C334" s="37" t="e">
        <v>#N/A</v>
      </c>
      <c r="D334" s="38" t="e">
        <v>#N/A</v>
      </c>
      <c r="E334" s="35" t="e">
        <v>#N/A</v>
      </c>
      <c r="F334" s="38" t="s">
        <v>316</v>
      </c>
      <c r="G334" s="38"/>
      <c r="H334" s="38"/>
      <c r="I334" s="34">
        <f t="shared" si="15"/>
        <v>0</v>
      </c>
      <c r="J334" s="34"/>
      <c r="K334" s="34" t="e">
        <f t="shared" si="16"/>
        <v>#N/A</v>
      </c>
      <c r="L334" s="35" t="e">
        <f t="shared" si="17"/>
        <v>#N/A</v>
      </c>
    </row>
    <row r="335" spans="2:12" ht="15.75" hidden="1" x14ac:dyDescent="0.25">
      <c r="B335" s="37" t="s">
        <v>852</v>
      </c>
      <c r="C335" s="37" t="s">
        <v>196</v>
      </c>
      <c r="D335" s="38">
        <v>0</v>
      </c>
      <c r="E335" s="35">
        <v>0</v>
      </c>
      <c r="F335" s="38" t="s">
        <v>316</v>
      </c>
      <c r="G335" s="38"/>
      <c r="H335" s="38"/>
      <c r="I335" s="34">
        <f t="shared" si="15"/>
        <v>0</v>
      </c>
      <c r="J335" s="34"/>
      <c r="K335" s="34">
        <f t="shared" si="16"/>
        <v>0</v>
      </c>
      <c r="L335" s="35">
        <f t="shared" si="17"/>
        <v>0</v>
      </c>
    </row>
    <row r="336" spans="2:12" ht="15.75" hidden="1" collapsed="1" x14ac:dyDescent="0.25">
      <c r="B336" s="37" t="s">
        <v>328</v>
      </c>
      <c r="C336" s="37" t="s">
        <v>52</v>
      </c>
      <c r="D336" s="38" t="s">
        <v>5</v>
      </c>
      <c r="E336" s="35">
        <v>0</v>
      </c>
      <c r="F336" s="38" t="s">
        <v>316</v>
      </c>
      <c r="G336" s="38"/>
      <c r="H336" s="38"/>
      <c r="I336" s="34">
        <f t="shared" si="15"/>
        <v>0</v>
      </c>
      <c r="J336" s="34"/>
      <c r="K336" s="34">
        <f t="shared" si="16"/>
        <v>0</v>
      </c>
      <c r="L336" s="35">
        <f t="shared" si="17"/>
        <v>0</v>
      </c>
    </row>
    <row r="337" spans="2:12" ht="15.75" hidden="1" x14ac:dyDescent="0.25">
      <c r="B337" s="37" t="s">
        <v>328</v>
      </c>
      <c r="C337" s="37" t="s">
        <v>53</v>
      </c>
      <c r="D337" s="38" t="s">
        <v>5</v>
      </c>
      <c r="E337" s="35">
        <v>0</v>
      </c>
      <c r="F337" s="38" t="s">
        <v>316</v>
      </c>
      <c r="G337" s="38"/>
      <c r="H337" s="38"/>
      <c r="I337" s="34">
        <f t="shared" si="15"/>
        <v>0</v>
      </c>
      <c r="J337" s="34"/>
      <c r="K337" s="34">
        <f t="shared" si="16"/>
        <v>0</v>
      </c>
      <c r="L337" s="35">
        <f t="shared" si="17"/>
        <v>0</v>
      </c>
    </row>
    <row r="338" spans="2:12" ht="15.75" hidden="1" x14ac:dyDescent="0.25">
      <c r="B338" s="37" t="s">
        <v>328</v>
      </c>
      <c r="C338" s="37" t="s">
        <v>54</v>
      </c>
      <c r="D338" s="38" t="s">
        <v>5</v>
      </c>
      <c r="E338" s="35">
        <v>0</v>
      </c>
      <c r="F338" s="38" t="s">
        <v>316</v>
      </c>
      <c r="G338" s="38"/>
      <c r="H338" s="38"/>
      <c r="I338" s="34">
        <f t="shared" si="15"/>
        <v>0</v>
      </c>
      <c r="J338" s="34"/>
      <c r="K338" s="34">
        <f t="shared" si="16"/>
        <v>0</v>
      </c>
      <c r="L338" s="35">
        <f t="shared" si="17"/>
        <v>0</v>
      </c>
    </row>
    <row r="339" spans="2:12" ht="15.75" hidden="1" x14ac:dyDescent="0.25">
      <c r="B339" s="37" t="s">
        <v>328</v>
      </c>
      <c r="C339" s="37" t="s">
        <v>55</v>
      </c>
      <c r="D339" s="38" t="s">
        <v>5</v>
      </c>
      <c r="E339" s="35">
        <v>0</v>
      </c>
      <c r="F339" s="38" t="s">
        <v>316</v>
      </c>
      <c r="G339" s="38"/>
      <c r="H339" s="38"/>
      <c r="I339" s="34">
        <f t="shared" si="15"/>
        <v>0</v>
      </c>
      <c r="J339" s="34"/>
      <c r="K339" s="34">
        <f t="shared" si="16"/>
        <v>0</v>
      </c>
      <c r="L339" s="35">
        <f t="shared" si="17"/>
        <v>0</v>
      </c>
    </row>
    <row r="340" spans="2:12" ht="15.75" hidden="1" x14ac:dyDescent="0.25">
      <c r="B340" s="37" t="s">
        <v>328</v>
      </c>
      <c r="C340" s="37" t="s">
        <v>56</v>
      </c>
      <c r="D340" s="38" t="s">
        <v>5</v>
      </c>
      <c r="E340" s="35">
        <v>0</v>
      </c>
      <c r="F340" s="38" t="s">
        <v>316</v>
      </c>
      <c r="G340" s="38"/>
      <c r="H340" s="38"/>
      <c r="I340" s="34">
        <f t="shared" si="15"/>
        <v>0</v>
      </c>
      <c r="J340" s="34"/>
      <c r="K340" s="34">
        <f t="shared" si="16"/>
        <v>0</v>
      </c>
      <c r="L340" s="35">
        <f t="shared" si="17"/>
        <v>0</v>
      </c>
    </row>
    <row r="341" spans="2:12" ht="15.75" hidden="1" x14ac:dyDescent="0.25">
      <c r="B341" s="37" t="s">
        <v>328</v>
      </c>
      <c r="C341" s="37" t="s">
        <v>57</v>
      </c>
      <c r="D341" s="38" t="s">
        <v>5</v>
      </c>
      <c r="E341" s="35">
        <v>0</v>
      </c>
      <c r="F341" s="38" t="s">
        <v>316</v>
      </c>
      <c r="G341" s="38"/>
      <c r="H341" s="38"/>
      <c r="I341" s="34">
        <f t="shared" si="15"/>
        <v>0</v>
      </c>
      <c r="J341" s="34"/>
      <c r="K341" s="34">
        <f t="shared" si="16"/>
        <v>0</v>
      </c>
      <c r="L341" s="35">
        <f t="shared" si="17"/>
        <v>0</v>
      </c>
    </row>
    <row r="342" spans="2:12" ht="15.75" hidden="1" x14ac:dyDescent="0.25">
      <c r="B342" s="37" t="e">
        <v>#N/A</v>
      </c>
      <c r="C342" s="37" t="e">
        <v>#N/A</v>
      </c>
      <c r="D342" s="38" t="e">
        <v>#N/A</v>
      </c>
      <c r="E342" s="35" t="e">
        <v>#N/A</v>
      </c>
      <c r="F342" s="38" t="s">
        <v>316</v>
      </c>
      <c r="G342" s="38"/>
      <c r="H342" s="38"/>
      <c r="I342" s="34">
        <f t="shared" si="15"/>
        <v>0</v>
      </c>
      <c r="J342" s="34"/>
      <c r="K342" s="34" t="e">
        <f t="shared" si="16"/>
        <v>#N/A</v>
      </c>
      <c r="L342" s="35" t="e">
        <f t="shared" si="17"/>
        <v>#N/A</v>
      </c>
    </row>
    <row r="343" spans="2:12" ht="15.75" hidden="1" x14ac:dyDescent="0.25">
      <c r="B343" s="37" t="s">
        <v>852</v>
      </c>
      <c r="C343" s="37" t="s">
        <v>58</v>
      </c>
      <c r="D343" s="38">
        <v>0</v>
      </c>
      <c r="E343" s="35">
        <v>0</v>
      </c>
      <c r="F343" s="38" t="s">
        <v>316</v>
      </c>
      <c r="G343" s="38"/>
      <c r="H343" s="38"/>
      <c r="I343" s="34">
        <f t="shared" si="15"/>
        <v>0</v>
      </c>
      <c r="J343" s="34"/>
      <c r="K343" s="34">
        <f t="shared" si="16"/>
        <v>0</v>
      </c>
      <c r="L343" s="35">
        <f t="shared" si="17"/>
        <v>0</v>
      </c>
    </row>
    <row r="344" spans="2:12" ht="15.75" hidden="1" collapsed="1" x14ac:dyDescent="0.25">
      <c r="B344" s="37" t="s">
        <v>326</v>
      </c>
      <c r="C344" s="37" t="s">
        <v>59</v>
      </c>
      <c r="D344" s="38" t="s">
        <v>7</v>
      </c>
      <c r="E344" s="35">
        <v>0</v>
      </c>
      <c r="F344" s="38" t="s">
        <v>316</v>
      </c>
      <c r="G344" s="38"/>
      <c r="H344" s="38"/>
      <c r="I344" s="34">
        <f t="shared" si="15"/>
        <v>0</v>
      </c>
      <c r="J344" s="34"/>
      <c r="K344" s="34">
        <f t="shared" si="16"/>
        <v>0</v>
      </c>
      <c r="L344" s="35">
        <f t="shared" si="17"/>
        <v>0</v>
      </c>
    </row>
    <row r="345" spans="2:12" ht="15.75" x14ac:dyDescent="0.25">
      <c r="B345" s="266" t="s">
        <v>326</v>
      </c>
      <c r="C345" s="266" t="s">
        <v>60</v>
      </c>
      <c r="D345" s="38" t="s">
        <v>7</v>
      </c>
      <c r="E345" s="35">
        <v>506.00000000000006</v>
      </c>
      <c r="F345" s="38" t="s">
        <v>316</v>
      </c>
      <c r="G345" s="38"/>
      <c r="H345" s="38"/>
      <c r="I345" s="34">
        <f t="shared" si="15"/>
        <v>0</v>
      </c>
      <c r="J345" s="34"/>
      <c r="K345" s="34">
        <f t="shared" si="16"/>
        <v>0</v>
      </c>
      <c r="L345" s="35">
        <f t="shared" si="17"/>
        <v>506.00000000000006</v>
      </c>
    </row>
    <row r="346" spans="2:12" ht="15.75" x14ac:dyDescent="0.25">
      <c r="B346" s="266" t="s">
        <v>326</v>
      </c>
      <c r="C346" s="266" t="s">
        <v>61</v>
      </c>
      <c r="D346" s="38" t="s">
        <v>7</v>
      </c>
      <c r="E346" s="35">
        <v>220.00000000000003</v>
      </c>
      <c r="F346" s="38" t="s">
        <v>316</v>
      </c>
      <c r="G346" s="38"/>
      <c r="H346" s="38"/>
      <c r="I346" s="34">
        <f t="shared" si="15"/>
        <v>0</v>
      </c>
      <c r="J346" s="34"/>
      <c r="K346" s="34">
        <f t="shared" si="16"/>
        <v>0</v>
      </c>
      <c r="L346" s="35">
        <f t="shared" si="17"/>
        <v>220.00000000000003</v>
      </c>
    </row>
    <row r="347" spans="2:12" ht="15.75" hidden="1" x14ac:dyDescent="0.25">
      <c r="B347" s="37" t="s">
        <v>326</v>
      </c>
      <c r="C347" s="37" t="s">
        <v>62</v>
      </c>
      <c r="D347" s="38" t="s">
        <v>7</v>
      </c>
      <c r="E347" s="35">
        <v>0</v>
      </c>
      <c r="F347" s="38" t="s">
        <v>316</v>
      </c>
      <c r="G347" s="38"/>
      <c r="H347" s="38"/>
      <c r="I347" s="34">
        <f t="shared" si="15"/>
        <v>0</v>
      </c>
      <c r="J347" s="34"/>
      <c r="K347" s="34">
        <f t="shared" si="16"/>
        <v>0</v>
      </c>
      <c r="L347" s="35">
        <f t="shared" si="17"/>
        <v>0</v>
      </c>
    </row>
    <row r="348" spans="2:12" ht="15.75" x14ac:dyDescent="0.25">
      <c r="B348" s="266" t="s">
        <v>326</v>
      </c>
      <c r="C348" s="266" t="s">
        <v>63</v>
      </c>
      <c r="D348" s="38" t="s">
        <v>7</v>
      </c>
      <c r="E348" s="35">
        <v>1100</v>
      </c>
      <c r="F348" s="38" t="s">
        <v>316</v>
      </c>
      <c r="G348" s="38"/>
      <c r="H348" s="38"/>
      <c r="I348" s="34">
        <f t="shared" si="15"/>
        <v>0</v>
      </c>
      <c r="J348" s="34"/>
      <c r="K348" s="34">
        <f t="shared" si="16"/>
        <v>0</v>
      </c>
      <c r="L348" s="35">
        <f t="shared" si="17"/>
        <v>1100</v>
      </c>
    </row>
    <row r="349" spans="2:12" ht="15.75" x14ac:dyDescent="0.25">
      <c r="B349" s="266" t="s">
        <v>326</v>
      </c>
      <c r="C349" s="266" t="s">
        <v>64</v>
      </c>
      <c r="D349" s="38" t="s">
        <v>7</v>
      </c>
      <c r="E349" s="35">
        <v>544.5</v>
      </c>
      <c r="F349" s="38" t="s">
        <v>316</v>
      </c>
      <c r="G349" s="38"/>
      <c r="H349" s="38"/>
      <c r="I349" s="34">
        <f t="shared" si="15"/>
        <v>0</v>
      </c>
      <c r="J349" s="34"/>
      <c r="K349" s="34">
        <f t="shared" si="16"/>
        <v>0</v>
      </c>
      <c r="L349" s="35">
        <f t="shared" si="17"/>
        <v>544.5</v>
      </c>
    </row>
    <row r="350" spans="2:12" ht="15.75" hidden="1" x14ac:dyDescent="0.25">
      <c r="B350" s="37" t="s">
        <v>326</v>
      </c>
      <c r="C350" s="37" t="s">
        <v>65</v>
      </c>
      <c r="D350" s="38" t="s">
        <v>7</v>
      </c>
      <c r="E350" s="35">
        <v>0</v>
      </c>
      <c r="F350" s="38" t="s">
        <v>316</v>
      </c>
      <c r="G350" s="38"/>
      <c r="H350" s="38"/>
      <c r="I350" s="34">
        <f t="shared" si="15"/>
        <v>0</v>
      </c>
      <c r="J350" s="34"/>
      <c r="K350" s="34">
        <f t="shared" si="16"/>
        <v>0</v>
      </c>
      <c r="L350" s="35">
        <f t="shared" si="17"/>
        <v>0</v>
      </c>
    </row>
    <row r="351" spans="2:12" ht="15.75" hidden="1" x14ac:dyDescent="0.25">
      <c r="B351" s="37" t="e">
        <v>#N/A</v>
      </c>
      <c r="C351" s="37" t="e">
        <v>#N/A</v>
      </c>
      <c r="D351" s="38" t="e">
        <v>#N/A</v>
      </c>
      <c r="E351" s="35" t="e">
        <v>#N/A</v>
      </c>
      <c r="F351" s="38" t="s">
        <v>316</v>
      </c>
      <c r="G351" s="38"/>
      <c r="H351" s="38"/>
      <c r="I351" s="34">
        <f t="shared" si="15"/>
        <v>0</v>
      </c>
      <c r="J351" s="34"/>
      <c r="K351" s="34" t="e">
        <f t="shared" si="16"/>
        <v>#N/A</v>
      </c>
      <c r="L351" s="35" t="e">
        <f t="shared" si="17"/>
        <v>#N/A</v>
      </c>
    </row>
    <row r="352" spans="2:12" ht="30" hidden="1" x14ac:dyDescent="0.25">
      <c r="B352" s="37" t="s">
        <v>852</v>
      </c>
      <c r="C352" s="37" t="s">
        <v>145</v>
      </c>
      <c r="D352" s="38">
        <v>0</v>
      </c>
      <c r="E352" s="35">
        <v>0</v>
      </c>
      <c r="F352" s="38" t="s">
        <v>316</v>
      </c>
      <c r="G352" s="38"/>
      <c r="H352" s="38"/>
      <c r="I352" s="34">
        <f t="shared" si="15"/>
        <v>0</v>
      </c>
      <c r="J352" s="34"/>
      <c r="K352" s="34">
        <f t="shared" si="16"/>
        <v>0</v>
      </c>
      <c r="L352" s="35">
        <f t="shared" si="17"/>
        <v>0</v>
      </c>
    </row>
    <row r="353" spans="2:12" ht="30" hidden="1" collapsed="1" x14ac:dyDescent="0.25">
      <c r="B353" s="37" t="s">
        <v>320</v>
      </c>
      <c r="C353" s="37" t="s">
        <v>66</v>
      </c>
      <c r="D353" s="38" t="s">
        <v>67</v>
      </c>
      <c r="E353" s="35">
        <v>0</v>
      </c>
      <c r="F353" s="38" t="s">
        <v>316</v>
      </c>
      <c r="G353" s="38"/>
      <c r="H353" s="38"/>
      <c r="I353" s="34">
        <f t="shared" si="15"/>
        <v>0</v>
      </c>
      <c r="J353" s="34"/>
      <c r="K353" s="34">
        <f t="shared" si="16"/>
        <v>0</v>
      </c>
      <c r="L353" s="35">
        <f t="shared" si="17"/>
        <v>0</v>
      </c>
    </row>
    <row r="354" spans="2:12" ht="15.75" x14ac:dyDescent="0.25">
      <c r="B354" s="266" t="s">
        <v>320</v>
      </c>
      <c r="C354" s="266" t="s">
        <v>68</v>
      </c>
      <c r="D354" s="38" t="s">
        <v>67</v>
      </c>
      <c r="E354" s="35">
        <v>1100</v>
      </c>
      <c r="F354" s="38" t="s">
        <v>316</v>
      </c>
      <c r="G354" s="38"/>
      <c r="H354" s="38"/>
      <c r="I354" s="34">
        <f t="shared" si="15"/>
        <v>0</v>
      </c>
      <c r="J354" s="34"/>
      <c r="K354" s="34">
        <f t="shared" si="16"/>
        <v>0</v>
      </c>
      <c r="L354" s="35">
        <f t="shared" si="17"/>
        <v>1100</v>
      </c>
    </row>
    <row r="355" spans="2:12" ht="15.75" x14ac:dyDescent="0.25">
      <c r="B355" s="266" t="s">
        <v>320</v>
      </c>
      <c r="C355" s="266" t="s">
        <v>69</v>
      </c>
      <c r="D355" s="38" t="s">
        <v>5</v>
      </c>
      <c r="E355" s="35">
        <v>10000</v>
      </c>
      <c r="F355" s="38" t="s">
        <v>316</v>
      </c>
      <c r="G355" s="38"/>
      <c r="H355" s="38"/>
      <c r="I355" s="34">
        <f t="shared" si="15"/>
        <v>0</v>
      </c>
      <c r="J355" s="34"/>
      <c r="K355" s="34">
        <f t="shared" si="16"/>
        <v>0</v>
      </c>
      <c r="L355" s="35">
        <f t="shared" si="17"/>
        <v>10000</v>
      </c>
    </row>
    <row r="356" spans="2:12" ht="15.75" hidden="1" x14ac:dyDescent="0.25">
      <c r="B356" s="37" t="e">
        <v>#N/A</v>
      </c>
      <c r="C356" s="37" t="e">
        <v>#N/A</v>
      </c>
      <c r="D356" s="38" t="e">
        <v>#N/A</v>
      </c>
      <c r="E356" s="35" t="e">
        <v>#N/A</v>
      </c>
      <c r="F356" s="38" t="s">
        <v>316</v>
      </c>
      <c r="G356" s="38"/>
      <c r="H356" s="38"/>
      <c r="I356" s="34">
        <f t="shared" si="15"/>
        <v>0</v>
      </c>
      <c r="J356" s="34"/>
      <c r="K356" s="34" t="e">
        <f t="shared" si="16"/>
        <v>#N/A</v>
      </c>
      <c r="L356" s="35" t="e">
        <f t="shared" si="17"/>
        <v>#N/A</v>
      </c>
    </row>
    <row r="357" spans="2:12" ht="15.75" hidden="1" x14ac:dyDescent="0.25">
      <c r="B357" s="37" t="s">
        <v>852</v>
      </c>
      <c r="C357" s="37" t="s">
        <v>198</v>
      </c>
      <c r="D357" s="38">
        <v>0</v>
      </c>
      <c r="E357" s="35">
        <v>0</v>
      </c>
      <c r="F357" s="38" t="s">
        <v>316</v>
      </c>
      <c r="G357" s="38"/>
      <c r="H357" s="38"/>
      <c r="I357" s="34">
        <f t="shared" si="15"/>
        <v>0</v>
      </c>
      <c r="J357" s="34"/>
      <c r="K357" s="34">
        <f t="shared" si="16"/>
        <v>0</v>
      </c>
      <c r="L357" s="35">
        <f t="shared" si="17"/>
        <v>0</v>
      </c>
    </row>
    <row r="358" spans="2:12" ht="15.75" hidden="1" x14ac:dyDescent="0.25">
      <c r="B358" s="37" t="e">
        <v>#N/A</v>
      </c>
      <c r="C358" s="37" t="e">
        <v>#N/A</v>
      </c>
      <c r="D358" s="38" t="e">
        <v>#N/A</v>
      </c>
      <c r="E358" s="35" t="e">
        <v>#N/A</v>
      </c>
      <c r="F358" s="38" t="s">
        <v>316</v>
      </c>
      <c r="G358" s="38"/>
      <c r="H358" s="38"/>
      <c r="I358" s="34">
        <f t="shared" si="15"/>
        <v>0</v>
      </c>
      <c r="J358" s="34"/>
      <c r="K358" s="34" t="e">
        <f t="shared" si="16"/>
        <v>#N/A</v>
      </c>
      <c r="L358" s="35" t="e">
        <f t="shared" si="17"/>
        <v>#N/A</v>
      </c>
    </row>
    <row r="359" spans="2:12" ht="15.75" hidden="1" x14ac:dyDescent="0.25">
      <c r="B359" s="37" t="s">
        <v>852</v>
      </c>
      <c r="C359" s="37" t="s">
        <v>146</v>
      </c>
      <c r="D359" s="38">
        <v>0</v>
      </c>
      <c r="E359" s="35">
        <v>0</v>
      </c>
      <c r="F359" s="38" t="s">
        <v>316</v>
      </c>
      <c r="G359" s="38"/>
      <c r="H359" s="38"/>
      <c r="I359" s="34">
        <f t="shared" si="15"/>
        <v>0</v>
      </c>
      <c r="J359" s="34"/>
      <c r="K359" s="34">
        <f t="shared" si="16"/>
        <v>0</v>
      </c>
      <c r="L359" s="35">
        <f t="shared" si="17"/>
        <v>0</v>
      </c>
    </row>
    <row r="360" spans="2:12" ht="15.75" hidden="1" x14ac:dyDescent="0.25">
      <c r="B360" s="37" t="e">
        <v>#N/A</v>
      </c>
      <c r="C360" s="37" t="e">
        <v>#N/A</v>
      </c>
      <c r="D360" s="38" t="e">
        <v>#N/A</v>
      </c>
      <c r="E360" s="35" t="e">
        <v>#N/A</v>
      </c>
      <c r="F360" s="38" t="s">
        <v>316</v>
      </c>
      <c r="G360" s="38"/>
      <c r="H360" s="38"/>
      <c r="I360" s="34">
        <f t="shared" si="15"/>
        <v>0</v>
      </c>
      <c r="J360" s="34"/>
      <c r="K360" s="34" t="e">
        <f t="shared" si="16"/>
        <v>#N/A</v>
      </c>
      <c r="L360" s="35" t="e">
        <f t="shared" si="17"/>
        <v>#N/A</v>
      </c>
    </row>
    <row r="361" spans="2:12" ht="15.75" hidden="1" x14ac:dyDescent="0.25">
      <c r="B361" s="37" t="s">
        <v>852</v>
      </c>
      <c r="C361" s="37" t="s">
        <v>147</v>
      </c>
      <c r="D361" s="38">
        <v>0</v>
      </c>
      <c r="E361" s="35">
        <v>0</v>
      </c>
      <c r="F361" s="38" t="s">
        <v>316</v>
      </c>
      <c r="G361" s="38"/>
      <c r="H361" s="38"/>
      <c r="I361" s="34">
        <f t="shared" si="15"/>
        <v>0</v>
      </c>
      <c r="J361" s="34"/>
      <c r="K361" s="34">
        <f t="shared" si="16"/>
        <v>0</v>
      </c>
      <c r="L361" s="35">
        <f t="shared" si="17"/>
        <v>0</v>
      </c>
    </row>
    <row r="362" spans="2:12" ht="15.75" hidden="1" x14ac:dyDescent="0.25">
      <c r="B362" s="37" t="e">
        <v>#N/A</v>
      </c>
      <c r="C362" s="37" t="e">
        <v>#N/A</v>
      </c>
      <c r="D362" s="38" t="e">
        <v>#N/A</v>
      </c>
      <c r="E362" s="35" t="e">
        <v>#N/A</v>
      </c>
      <c r="F362" s="38" t="s">
        <v>316</v>
      </c>
      <c r="G362" s="38"/>
      <c r="H362" s="38"/>
      <c r="I362" s="34">
        <f t="shared" si="15"/>
        <v>0</v>
      </c>
      <c r="J362" s="34"/>
      <c r="K362" s="34" t="e">
        <f t="shared" si="16"/>
        <v>#N/A</v>
      </c>
      <c r="L362" s="35" t="e">
        <f t="shared" si="17"/>
        <v>#N/A</v>
      </c>
    </row>
    <row r="363" spans="2:12" ht="15.75" hidden="1" x14ac:dyDescent="0.25">
      <c r="B363" s="37" t="s">
        <v>852</v>
      </c>
      <c r="C363" s="37" t="s">
        <v>199</v>
      </c>
      <c r="D363" s="38">
        <v>0</v>
      </c>
      <c r="E363" s="35">
        <v>0</v>
      </c>
      <c r="F363" s="38" t="s">
        <v>316</v>
      </c>
      <c r="G363" s="38"/>
      <c r="H363" s="38"/>
      <c r="I363" s="34">
        <f t="shared" si="15"/>
        <v>0</v>
      </c>
      <c r="J363" s="34"/>
      <c r="K363" s="34">
        <f t="shared" si="16"/>
        <v>0</v>
      </c>
      <c r="L363" s="35">
        <f t="shared" si="17"/>
        <v>0</v>
      </c>
    </row>
    <row r="364" spans="2:12" ht="15.75" hidden="1" x14ac:dyDescent="0.25">
      <c r="B364" s="37" t="e">
        <v>#N/A</v>
      </c>
      <c r="C364" s="37" t="e">
        <v>#N/A</v>
      </c>
      <c r="D364" s="38" t="e">
        <v>#N/A</v>
      </c>
      <c r="E364" s="35" t="e">
        <v>#N/A</v>
      </c>
      <c r="F364" s="38" t="s">
        <v>316</v>
      </c>
      <c r="G364" s="38"/>
      <c r="H364" s="38"/>
      <c r="I364" s="34">
        <f t="shared" si="15"/>
        <v>0</v>
      </c>
      <c r="J364" s="34"/>
      <c r="K364" s="34" t="e">
        <f t="shared" si="16"/>
        <v>#N/A</v>
      </c>
      <c r="L364" s="35" t="e">
        <f t="shared" si="17"/>
        <v>#N/A</v>
      </c>
    </row>
    <row r="365" spans="2:12" ht="15.75" hidden="1" x14ac:dyDescent="0.25">
      <c r="B365" s="37" t="s">
        <v>852</v>
      </c>
      <c r="C365" s="37" t="s">
        <v>148</v>
      </c>
      <c r="D365" s="38">
        <v>0</v>
      </c>
      <c r="E365" s="35">
        <v>0</v>
      </c>
      <c r="F365" s="38" t="s">
        <v>316</v>
      </c>
      <c r="G365" s="38"/>
      <c r="H365" s="38"/>
      <c r="I365" s="34">
        <f t="shared" si="15"/>
        <v>0</v>
      </c>
      <c r="J365" s="34"/>
      <c r="K365" s="34">
        <f t="shared" si="16"/>
        <v>0</v>
      </c>
      <c r="L365" s="35">
        <f t="shared" si="17"/>
        <v>0</v>
      </c>
    </row>
    <row r="366" spans="2:12" hidden="1" x14ac:dyDescent="0.25">
      <c r="B366" s="244"/>
      <c r="C366" s="244"/>
    </row>
    <row r="367" spans="2:12" hidden="1" x14ac:dyDescent="0.25">
      <c r="B367" s="244"/>
      <c r="C367" s="244"/>
    </row>
    <row r="368" spans="2:12" hidden="1" x14ac:dyDescent="0.25">
      <c r="B368" s="244"/>
      <c r="C368" s="244"/>
    </row>
    <row r="369" spans="2:12" s="240" customFormat="1" ht="15.75" hidden="1" x14ac:dyDescent="0.25">
      <c r="B369" s="217" t="s">
        <v>852</v>
      </c>
      <c r="C369" s="217" t="s">
        <v>3</v>
      </c>
      <c r="D369" s="218">
        <v>0</v>
      </c>
      <c r="E369" s="40">
        <v>0</v>
      </c>
      <c r="F369" s="218" t="s">
        <v>316</v>
      </c>
      <c r="G369" s="218"/>
      <c r="H369" s="218"/>
      <c r="I369" s="39">
        <f>G369+H369</f>
        <v>0</v>
      </c>
      <c r="J369" s="39"/>
      <c r="K369" s="39">
        <f>J369*E369</f>
        <v>0</v>
      </c>
      <c r="L369" s="40">
        <f>E369+I369+K369</f>
        <v>0</v>
      </c>
    </row>
    <row r="370" spans="2:12" ht="15.75" collapsed="1" x14ac:dyDescent="0.25">
      <c r="B370" s="268" t="s">
        <v>317</v>
      </c>
      <c r="C370" s="268" t="s">
        <v>85</v>
      </c>
      <c r="D370" s="228" t="s">
        <v>77</v>
      </c>
      <c r="E370" s="230">
        <v>100000</v>
      </c>
      <c r="F370" s="228" t="s">
        <v>316</v>
      </c>
      <c r="G370" s="228"/>
      <c r="H370" s="228"/>
      <c r="I370" s="229">
        <f>G370+H370</f>
        <v>0</v>
      </c>
      <c r="J370" s="229"/>
      <c r="K370" s="229">
        <f>J370*E370</f>
        <v>0</v>
      </c>
      <c r="L370" s="230">
        <f>E370+I370+K370</f>
        <v>100000</v>
      </c>
    </row>
    <row r="371" spans="2:12" ht="15.75" x14ac:dyDescent="0.25">
      <c r="B371" s="268" t="s">
        <v>317</v>
      </c>
      <c r="C371" s="268" t="s">
        <v>86</v>
      </c>
      <c r="D371" s="228" t="s">
        <v>7</v>
      </c>
      <c r="E371" s="230">
        <v>357.50000000000006</v>
      </c>
      <c r="F371" s="228" t="s">
        <v>316</v>
      </c>
      <c r="G371" s="228"/>
      <c r="H371" s="228"/>
      <c r="I371" s="229">
        <f t="shared" ref="I371:I434" si="18">G371+H371</f>
        <v>0</v>
      </c>
      <c r="J371" s="229"/>
      <c r="K371" s="229">
        <f t="shared" ref="K371:K434" si="19">J371*E371</f>
        <v>0</v>
      </c>
      <c r="L371" s="230">
        <f t="shared" ref="L371:L434" si="20">E371+I371+K371</f>
        <v>357.50000000000006</v>
      </c>
    </row>
    <row r="372" spans="2:12" ht="15.75" x14ac:dyDescent="0.25">
      <c r="B372" s="268" t="s">
        <v>317</v>
      </c>
      <c r="C372" s="268" t="s">
        <v>87</v>
      </c>
      <c r="D372" s="228" t="s">
        <v>7</v>
      </c>
      <c r="E372" s="230">
        <v>580.80000000000007</v>
      </c>
      <c r="F372" s="228" t="s">
        <v>316</v>
      </c>
      <c r="G372" s="228"/>
      <c r="H372" s="228"/>
      <c r="I372" s="229">
        <f t="shared" si="18"/>
        <v>0</v>
      </c>
      <c r="J372" s="229"/>
      <c r="K372" s="229">
        <f t="shared" si="19"/>
        <v>0</v>
      </c>
      <c r="L372" s="230">
        <f t="shared" si="20"/>
        <v>580.80000000000007</v>
      </c>
    </row>
    <row r="373" spans="2:12" ht="15.75" x14ac:dyDescent="0.25">
      <c r="B373" s="268" t="s">
        <v>317</v>
      </c>
      <c r="C373" s="268" t="s">
        <v>88</v>
      </c>
      <c r="D373" s="228" t="s">
        <v>89</v>
      </c>
      <c r="E373" s="230">
        <v>11000</v>
      </c>
      <c r="F373" s="228" t="s">
        <v>316</v>
      </c>
      <c r="G373" s="228"/>
      <c r="H373" s="228"/>
      <c r="I373" s="229">
        <f t="shared" si="18"/>
        <v>0</v>
      </c>
      <c r="J373" s="229"/>
      <c r="K373" s="229">
        <f t="shared" si="19"/>
        <v>0</v>
      </c>
      <c r="L373" s="230">
        <f t="shared" si="20"/>
        <v>11000</v>
      </c>
    </row>
    <row r="374" spans="2:12" ht="15.75" hidden="1" x14ac:dyDescent="0.25">
      <c r="B374" s="227" t="e">
        <v>#N/A</v>
      </c>
      <c r="C374" s="227" t="e">
        <v>#N/A</v>
      </c>
      <c r="D374" s="228" t="e">
        <v>#N/A</v>
      </c>
      <c r="E374" s="230" t="e">
        <v>#N/A</v>
      </c>
      <c r="F374" s="228" t="s">
        <v>316</v>
      </c>
      <c r="G374" s="228"/>
      <c r="H374" s="228"/>
      <c r="I374" s="229">
        <f t="shared" si="18"/>
        <v>0</v>
      </c>
      <c r="J374" s="229"/>
      <c r="K374" s="229" t="e">
        <f t="shared" si="19"/>
        <v>#N/A</v>
      </c>
      <c r="L374" s="230" t="e">
        <f t="shared" si="20"/>
        <v>#N/A</v>
      </c>
    </row>
    <row r="375" spans="2:12" ht="15.75" hidden="1" x14ac:dyDescent="0.25">
      <c r="B375" s="227" t="s">
        <v>852</v>
      </c>
      <c r="C375" s="227" t="s">
        <v>90</v>
      </c>
      <c r="D375" s="228">
        <v>0</v>
      </c>
      <c r="E375" s="230">
        <v>0</v>
      </c>
      <c r="F375" s="228" t="s">
        <v>316</v>
      </c>
      <c r="G375" s="228"/>
      <c r="H375" s="228"/>
      <c r="I375" s="229">
        <f t="shared" si="18"/>
        <v>0</v>
      </c>
      <c r="J375" s="229"/>
      <c r="K375" s="229">
        <f t="shared" si="19"/>
        <v>0</v>
      </c>
      <c r="L375" s="230">
        <f t="shared" si="20"/>
        <v>0</v>
      </c>
    </row>
    <row r="376" spans="2:12" ht="15.75" collapsed="1" x14ac:dyDescent="0.25">
      <c r="B376" s="268" t="s">
        <v>317</v>
      </c>
      <c r="C376" s="268" t="s">
        <v>91</v>
      </c>
      <c r="D376" s="228" t="s">
        <v>89</v>
      </c>
      <c r="E376" s="230">
        <v>650</v>
      </c>
      <c r="F376" s="228" t="s">
        <v>316</v>
      </c>
      <c r="G376" s="228"/>
      <c r="H376" s="228"/>
      <c r="I376" s="229">
        <f t="shared" si="18"/>
        <v>0</v>
      </c>
      <c r="J376" s="229"/>
      <c r="K376" s="229">
        <f t="shared" si="19"/>
        <v>0</v>
      </c>
      <c r="L376" s="230">
        <f t="shared" si="20"/>
        <v>650</v>
      </c>
    </row>
    <row r="377" spans="2:12" ht="15.75" x14ac:dyDescent="0.25">
      <c r="B377" s="268" t="s">
        <v>317</v>
      </c>
      <c r="C377" s="268" t="s">
        <v>92</v>
      </c>
      <c r="D377" s="228" t="s">
        <v>89</v>
      </c>
      <c r="E377" s="230">
        <v>2600</v>
      </c>
      <c r="F377" s="228" t="s">
        <v>316</v>
      </c>
      <c r="G377" s="228"/>
      <c r="H377" s="228"/>
      <c r="I377" s="229">
        <f t="shared" si="18"/>
        <v>0</v>
      </c>
      <c r="J377" s="229"/>
      <c r="K377" s="229">
        <f t="shared" si="19"/>
        <v>0</v>
      </c>
      <c r="L377" s="230">
        <f t="shared" si="20"/>
        <v>2600</v>
      </c>
    </row>
    <row r="378" spans="2:12" ht="15.75" x14ac:dyDescent="0.25">
      <c r="B378" s="268" t="s">
        <v>317</v>
      </c>
      <c r="C378" s="268" t="s">
        <v>93</v>
      </c>
      <c r="D378" s="228" t="s">
        <v>89</v>
      </c>
      <c r="E378" s="230">
        <v>2600</v>
      </c>
      <c r="F378" s="228" t="s">
        <v>316</v>
      </c>
      <c r="G378" s="228"/>
      <c r="H378" s="228"/>
      <c r="I378" s="229">
        <f t="shared" si="18"/>
        <v>0</v>
      </c>
      <c r="J378" s="229"/>
      <c r="K378" s="229">
        <f t="shared" si="19"/>
        <v>0</v>
      </c>
      <c r="L378" s="230">
        <f t="shared" si="20"/>
        <v>2600</v>
      </c>
    </row>
    <row r="379" spans="2:12" ht="15.75" hidden="1" x14ac:dyDescent="0.25">
      <c r="B379" s="227" t="s">
        <v>317</v>
      </c>
      <c r="C379" s="227" t="s">
        <v>94</v>
      </c>
      <c r="D379" s="228" t="s">
        <v>89</v>
      </c>
      <c r="E379" s="230">
        <v>0</v>
      </c>
      <c r="F379" s="228" t="s">
        <v>316</v>
      </c>
      <c r="G379" s="228"/>
      <c r="H379" s="228"/>
      <c r="I379" s="229">
        <f t="shared" si="18"/>
        <v>0</v>
      </c>
      <c r="J379" s="229"/>
      <c r="K379" s="229">
        <f t="shared" si="19"/>
        <v>0</v>
      </c>
      <c r="L379" s="230">
        <f t="shared" si="20"/>
        <v>0</v>
      </c>
    </row>
    <row r="380" spans="2:12" ht="15.75" x14ac:dyDescent="0.25">
      <c r="B380" s="268" t="s">
        <v>317</v>
      </c>
      <c r="C380" s="268" t="s">
        <v>95</v>
      </c>
      <c r="D380" s="228" t="s">
        <v>89</v>
      </c>
      <c r="E380" s="230">
        <v>2600</v>
      </c>
      <c r="F380" s="228" t="s">
        <v>316</v>
      </c>
      <c r="G380" s="228"/>
      <c r="H380" s="228"/>
      <c r="I380" s="229">
        <f t="shared" si="18"/>
        <v>0</v>
      </c>
      <c r="J380" s="229"/>
      <c r="K380" s="229">
        <f t="shared" si="19"/>
        <v>0</v>
      </c>
      <c r="L380" s="230">
        <f t="shared" si="20"/>
        <v>2600</v>
      </c>
    </row>
    <row r="381" spans="2:12" ht="15.75" x14ac:dyDescent="0.25">
      <c r="B381" s="268" t="s">
        <v>317</v>
      </c>
      <c r="C381" s="268" t="s">
        <v>96</v>
      </c>
      <c r="D381" s="228" t="s">
        <v>89</v>
      </c>
      <c r="E381" s="230">
        <v>381.6</v>
      </c>
      <c r="F381" s="228" t="s">
        <v>316</v>
      </c>
      <c r="G381" s="228"/>
      <c r="H381" s="228"/>
      <c r="I381" s="229">
        <f t="shared" si="18"/>
        <v>0</v>
      </c>
      <c r="J381" s="229"/>
      <c r="K381" s="229">
        <f t="shared" si="19"/>
        <v>0</v>
      </c>
      <c r="L381" s="230">
        <f t="shared" si="20"/>
        <v>381.6</v>
      </c>
    </row>
    <row r="382" spans="2:12" ht="15.75" x14ac:dyDescent="0.25">
      <c r="B382" s="268" t="s">
        <v>317</v>
      </c>
      <c r="C382" s="268" t="s">
        <v>97</v>
      </c>
      <c r="D382" s="228" t="s">
        <v>89</v>
      </c>
      <c r="E382" s="230">
        <v>230</v>
      </c>
      <c r="F382" s="228" t="s">
        <v>316</v>
      </c>
      <c r="G382" s="228"/>
      <c r="H382" s="228"/>
      <c r="I382" s="229">
        <f t="shared" si="18"/>
        <v>0</v>
      </c>
      <c r="J382" s="229"/>
      <c r="K382" s="229">
        <f t="shared" si="19"/>
        <v>0</v>
      </c>
      <c r="L382" s="230">
        <f t="shared" si="20"/>
        <v>230</v>
      </c>
    </row>
    <row r="383" spans="2:12" ht="15.75" hidden="1" x14ac:dyDescent="0.25">
      <c r="B383" s="227" t="s">
        <v>317</v>
      </c>
      <c r="C383" s="227" t="s">
        <v>98</v>
      </c>
      <c r="D383" s="228" t="s">
        <v>89</v>
      </c>
      <c r="E383" s="230">
        <v>0</v>
      </c>
      <c r="F383" s="228" t="s">
        <v>316</v>
      </c>
      <c r="G383" s="228"/>
      <c r="H383" s="228"/>
      <c r="I383" s="229">
        <f t="shared" si="18"/>
        <v>0</v>
      </c>
      <c r="J383" s="229"/>
      <c r="K383" s="229">
        <f t="shared" si="19"/>
        <v>0</v>
      </c>
      <c r="L383" s="230">
        <f t="shared" si="20"/>
        <v>0</v>
      </c>
    </row>
    <row r="384" spans="2:12" ht="15.75" x14ac:dyDescent="0.25">
      <c r="B384" s="268" t="s">
        <v>317</v>
      </c>
      <c r="C384" s="268" t="s">
        <v>99</v>
      </c>
      <c r="D384" s="228" t="s">
        <v>89</v>
      </c>
      <c r="E384" s="230">
        <v>4000</v>
      </c>
      <c r="F384" s="228" t="s">
        <v>316</v>
      </c>
      <c r="G384" s="228"/>
      <c r="H384" s="228"/>
      <c r="I384" s="229">
        <f t="shared" si="18"/>
        <v>0</v>
      </c>
      <c r="J384" s="229"/>
      <c r="K384" s="229">
        <f t="shared" si="19"/>
        <v>0</v>
      </c>
      <c r="L384" s="230">
        <f t="shared" si="20"/>
        <v>4000</v>
      </c>
    </row>
    <row r="385" spans="2:12" ht="15.75" x14ac:dyDescent="0.25">
      <c r="B385" s="268" t="s">
        <v>317</v>
      </c>
      <c r="C385" s="268" t="s">
        <v>100</v>
      </c>
      <c r="D385" s="228" t="s">
        <v>33</v>
      </c>
      <c r="E385" s="230">
        <v>8965</v>
      </c>
      <c r="F385" s="228" t="s">
        <v>316</v>
      </c>
      <c r="G385" s="228"/>
      <c r="H385" s="228"/>
      <c r="I385" s="229">
        <f t="shared" si="18"/>
        <v>0</v>
      </c>
      <c r="J385" s="229"/>
      <c r="K385" s="229">
        <f t="shared" si="19"/>
        <v>0</v>
      </c>
      <c r="L385" s="230">
        <f t="shared" si="20"/>
        <v>8965</v>
      </c>
    </row>
    <row r="386" spans="2:12" ht="15.75" hidden="1" x14ac:dyDescent="0.25">
      <c r="B386" s="227" t="e">
        <v>#N/A</v>
      </c>
      <c r="C386" s="227" t="e">
        <v>#N/A</v>
      </c>
      <c r="D386" s="228" t="e">
        <v>#N/A</v>
      </c>
      <c r="E386" s="230" t="e">
        <v>#N/A</v>
      </c>
      <c r="F386" s="228" t="s">
        <v>316</v>
      </c>
      <c r="G386" s="228"/>
      <c r="H386" s="228"/>
      <c r="I386" s="229">
        <f t="shared" si="18"/>
        <v>0</v>
      </c>
      <c r="J386" s="229"/>
      <c r="K386" s="229" t="e">
        <f t="shared" si="19"/>
        <v>#N/A</v>
      </c>
      <c r="L386" s="230" t="e">
        <f t="shared" si="20"/>
        <v>#N/A</v>
      </c>
    </row>
    <row r="387" spans="2:12" ht="15.75" hidden="1" x14ac:dyDescent="0.25">
      <c r="B387" s="227" t="s">
        <v>852</v>
      </c>
      <c r="C387" s="227" t="s">
        <v>142</v>
      </c>
      <c r="D387" s="228">
        <v>0</v>
      </c>
      <c r="E387" s="230">
        <v>0</v>
      </c>
      <c r="F387" s="228" t="s">
        <v>316</v>
      </c>
      <c r="G387" s="228"/>
      <c r="H387" s="228"/>
      <c r="I387" s="229">
        <f t="shared" si="18"/>
        <v>0</v>
      </c>
      <c r="J387" s="229"/>
      <c r="K387" s="229">
        <f t="shared" si="19"/>
        <v>0</v>
      </c>
      <c r="L387" s="230">
        <f t="shared" si="20"/>
        <v>0</v>
      </c>
    </row>
    <row r="388" spans="2:12" ht="15.75" collapsed="1" x14ac:dyDescent="0.25">
      <c r="B388" s="268" t="s">
        <v>319</v>
      </c>
      <c r="C388" s="268" t="s">
        <v>101</v>
      </c>
      <c r="D388" s="228" t="s">
        <v>89</v>
      </c>
      <c r="E388" s="230">
        <v>8166</v>
      </c>
      <c r="F388" s="228" t="s">
        <v>316</v>
      </c>
      <c r="G388" s="228"/>
      <c r="H388" s="228"/>
      <c r="I388" s="229">
        <f t="shared" si="18"/>
        <v>0</v>
      </c>
      <c r="J388" s="229"/>
      <c r="K388" s="229">
        <f t="shared" si="19"/>
        <v>0</v>
      </c>
      <c r="L388" s="230">
        <f t="shared" si="20"/>
        <v>8166</v>
      </c>
    </row>
    <row r="389" spans="2:12" ht="15.75" hidden="1" x14ac:dyDescent="0.25">
      <c r="B389" s="227" t="s">
        <v>319</v>
      </c>
      <c r="C389" s="227" t="s">
        <v>102</v>
      </c>
      <c r="D389" s="228" t="s">
        <v>89</v>
      </c>
      <c r="E389" s="230">
        <v>0</v>
      </c>
      <c r="F389" s="228" t="s">
        <v>316</v>
      </c>
      <c r="G389" s="228"/>
      <c r="H389" s="228"/>
      <c r="I389" s="229">
        <f t="shared" si="18"/>
        <v>0</v>
      </c>
      <c r="J389" s="229"/>
      <c r="K389" s="229">
        <f t="shared" si="19"/>
        <v>0</v>
      </c>
      <c r="L389" s="230">
        <f t="shared" si="20"/>
        <v>0</v>
      </c>
    </row>
    <row r="390" spans="2:12" ht="15.75" x14ac:dyDescent="0.25">
      <c r="B390" s="268" t="s">
        <v>319</v>
      </c>
      <c r="C390" s="268" t="s">
        <v>103</v>
      </c>
      <c r="D390" s="228" t="s">
        <v>89</v>
      </c>
      <c r="E390" s="230">
        <v>8166</v>
      </c>
      <c r="F390" s="228" t="s">
        <v>316</v>
      </c>
      <c r="G390" s="228"/>
      <c r="H390" s="228"/>
      <c r="I390" s="229">
        <f t="shared" si="18"/>
        <v>0</v>
      </c>
      <c r="J390" s="229"/>
      <c r="K390" s="229">
        <f t="shared" si="19"/>
        <v>0</v>
      </c>
      <c r="L390" s="230">
        <f t="shared" si="20"/>
        <v>8166</v>
      </c>
    </row>
    <row r="391" spans="2:12" ht="15.75" x14ac:dyDescent="0.25">
      <c r="B391" s="268" t="s">
        <v>319</v>
      </c>
      <c r="C391" s="268" t="s">
        <v>104</v>
      </c>
      <c r="D391" s="228" t="s">
        <v>89</v>
      </c>
      <c r="E391" s="230">
        <v>8166</v>
      </c>
      <c r="F391" s="228" t="s">
        <v>316</v>
      </c>
      <c r="G391" s="228"/>
      <c r="H391" s="228"/>
      <c r="I391" s="229">
        <f t="shared" si="18"/>
        <v>0</v>
      </c>
      <c r="J391" s="229"/>
      <c r="K391" s="229">
        <f t="shared" si="19"/>
        <v>0</v>
      </c>
      <c r="L391" s="230">
        <f t="shared" si="20"/>
        <v>8166</v>
      </c>
    </row>
    <row r="392" spans="2:12" ht="30" hidden="1" x14ac:dyDescent="0.25">
      <c r="B392" s="227" t="s">
        <v>319</v>
      </c>
      <c r="C392" s="227" t="s">
        <v>105</v>
      </c>
      <c r="D392" s="228" t="s">
        <v>89</v>
      </c>
      <c r="E392" s="230">
        <v>0</v>
      </c>
      <c r="F392" s="228" t="s">
        <v>316</v>
      </c>
      <c r="G392" s="228"/>
      <c r="H392" s="228"/>
      <c r="I392" s="229">
        <f t="shared" si="18"/>
        <v>0</v>
      </c>
      <c r="J392" s="229"/>
      <c r="K392" s="229">
        <f t="shared" si="19"/>
        <v>0</v>
      </c>
      <c r="L392" s="230">
        <f t="shared" si="20"/>
        <v>0</v>
      </c>
    </row>
    <row r="393" spans="2:12" ht="15.75" x14ac:dyDescent="0.25">
      <c r="B393" s="268" t="s">
        <v>319</v>
      </c>
      <c r="C393" s="268" t="s">
        <v>106</v>
      </c>
      <c r="D393" s="228" t="s">
        <v>89</v>
      </c>
      <c r="E393" s="230">
        <v>8166</v>
      </c>
      <c r="F393" s="228" t="s">
        <v>316</v>
      </c>
      <c r="G393" s="228"/>
      <c r="H393" s="228"/>
      <c r="I393" s="229">
        <f t="shared" si="18"/>
        <v>0</v>
      </c>
      <c r="J393" s="229"/>
      <c r="K393" s="229">
        <f t="shared" si="19"/>
        <v>0</v>
      </c>
      <c r="L393" s="230">
        <f t="shared" si="20"/>
        <v>8166</v>
      </c>
    </row>
    <row r="394" spans="2:12" ht="15.75" hidden="1" x14ac:dyDescent="0.25">
      <c r="B394" s="227" t="s">
        <v>319</v>
      </c>
      <c r="C394" s="227" t="s">
        <v>107</v>
      </c>
      <c r="D394" s="228" t="s">
        <v>89</v>
      </c>
      <c r="E394" s="230">
        <v>0</v>
      </c>
      <c r="F394" s="228" t="s">
        <v>316</v>
      </c>
      <c r="G394" s="228"/>
      <c r="H394" s="228"/>
      <c r="I394" s="229">
        <f t="shared" si="18"/>
        <v>0</v>
      </c>
      <c r="J394" s="229"/>
      <c r="K394" s="229">
        <f t="shared" si="19"/>
        <v>0</v>
      </c>
      <c r="L394" s="230">
        <f t="shared" si="20"/>
        <v>0</v>
      </c>
    </row>
    <row r="395" spans="2:12" ht="15.75" x14ac:dyDescent="0.25">
      <c r="B395" s="268" t="s">
        <v>319</v>
      </c>
      <c r="C395" s="268" t="s">
        <v>108</v>
      </c>
      <c r="D395" s="228" t="s">
        <v>89</v>
      </c>
      <c r="E395" s="230">
        <v>11166</v>
      </c>
      <c r="F395" s="228" t="s">
        <v>316</v>
      </c>
      <c r="G395" s="228"/>
      <c r="H395" s="228"/>
      <c r="I395" s="229">
        <f t="shared" si="18"/>
        <v>0</v>
      </c>
      <c r="J395" s="229"/>
      <c r="K395" s="229">
        <f t="shared" si="19"/>
        <v>0</v>
      </c>
      <c r="L395" s="230">
        <f t="shared" si="20"/>
        <v>11166</v>
      </c>
    </row>
    <row r="396" spans="2:12" ht="15.75" x14ac:dyDescent="0.25">
      <c r="B396" s="268" t="s">
        <v>319</v>
      </c>
      <c r="C396" s="268" t="s">
        <v>109</v>
      </c>
      <c r="D396" s="228" t="s">
        <v>89</v>
      </c>
      <c r="E396" s="230">
        <v>7100</v>
      </c>
      <c r="F396" s="228" t="s">
        <v>316</v>
      </c>
      <c r="G396" s="228"/>
      <c r="H396" s="228"/>
      <c r="I396" s="229">
        <f t="shared" si="18"/>
        <v>0</v>
      </c>
      <c r="J396" s="229"/>
      <c r="K396" s="229">
        <f t="shared" si="19"/>
        <v>0</v>
      </c>
      <c r="L396" s="230">
        <f t="shared" si="20"/>
        <v>7100</v>
      </c>
    </row>
    <row r="397" spans="2:12" ht="15.75" x14ac:dyDescent="0.25">
      <c r="B397" s="268" t="s">
        <v>320</v>
      </c>
      <c r="C397" s="268" t="s">
        <v>110</v>
      </c>
      <c r="D397" s="228" t="s">
        <v>111</v>
      </c>
      <c r="E397" s="230">
        <v>58800</v>
      </c>
      <c r="F397" s="228" t="s">
        <v>316</v>
      </c>
      <c r="G397" s="228"/>
      <c r="H397" s="228"/>
      <c r="I397" s="229">
        <f t="shared" si="18"/>
        <v>0</v>
      </c>
      <c r="J397" s="229"/>
      <c r="K397" s="229">
        <f t="shared" si="19"/>
        <v>0</v>
      </c>
      <c r="L397" s="230">
        <f t="shared" si="20"/>
        <v>58800</v>
      </c>
    </row>
    <row r="398" spans="2:12" ht="30" hidden="1" x14ac:dyDescent="0.25">
      <c r="B398" s="227" t="s">
        <v>320</v>
      </c>
      <c r="C398" s="227" t="s">
        <v>112</v>
      </c>
      <c r="D398" s="228" t="s">
        <v>111</v>
      </c>
      <c r="E398" s="230">
        <v>0</v>
      </c>
      <c r="F398" s="228" t="s">
        <v>316</v>
      </c>
      <c r="G398" s="228"/>
      <c r="H398" s="228"/>
      <c r="I398" s="229">
        <f t="shared" si="18"/>
        <v>0</v>
      </c>
      <c r="J398" s="229"/>
      <c r="K398" s="229">
        <f t="shared" si="19"/>
        <v>0</v>
      </c>
      <c r="L398" s="230">
        <f t="shared" si="20"/>
        <v>0</v>
      </c>
    </row>
    <row r="399" spans="2:12" ht="15.75" x14ac:dyDescent="0.25">
      <c r="B399" s="268" t="s">
        <v>317</v>
      </c>
      <c r="C399" s="268" t="s">
        <v>189</v>
      </c>
      <c r="D399" s="228" t="s">
        <v>77</v>
      </c>
      <c r="E399" s="230">
        <v>646968.99616799993</v>
      </c>
      <c r="F399" s="228" t="s">
        <v>316</v>
      </c>
      <c r="G399" s="228"/>
      <c r="H399" s="228"/>
      <c r="I399" s="229">
        <f t="shared" si="18"/>
        <v>0</v>
      </c>
      <c r="J399" s="229"/>
      <c r="K399" s="229">
        <f t="shared" si="19"/>
        <v>0</v>
      </c>
      <c r="L399" s="230">
        <f t="shared" si="20"/>
        <v>646968.99616799993</v>
      </c>
    </row>
    <row r="400" spans="2:12" ht="15.75" x14ac:dyDescent="0.25">
      <c r="B400" s="268" t="s">
        <v>317</v>
      </c>
      <c r="C400" s="268" t="s">
        <v>190</v>
      </c>
      <c r="D400" s="228" t="s">
        <v>77</v>
      </c>
      <c r="E400" s="230">
        <v>862625.32822400006</v>
      </c>
      <c r="F400" s="228" t="s">
        <v>316</v>
      </c>
      <c r="G400" s="228"/>
      <c r="H400" s="228"/>
      <c r="I400" s="229">
        <f t="shared" si="18"/>
        <v>0</v>
      </c>
      <c r="J400" s="229"/>
      <c r="K400" s="229">
        <f t="shared" si="19"/>
        <v>0</v>
      </c>
      <c r="L400" s="230">
        <f t="shared" si="20"/>
        <v>862625.32822400006</v>
      </c>
    </row>
    <row r="401" spans="2:12" ht="15.75" hidden="1" x14ac:dyDescent="0.25">
      <c r="B401" s="227" t="e">
        <v>#N/A</v>
      </c>
      <c r="C401" s="227" t="e">
        <v>#N/A</v>
      </c>
      <c r="D401" s="228" t="e">
        <v>#N/A</v>
      </c>
      <c r="E401" s="230" t="e">
        <v>#N/A</v>
      </c>
      <c r="F401" s="228" t="s">
        <v>316</v>
      </c>
      <c r="G401" s="228"/>
      <c r="H401" s="228"/>
      <c r="I401" s="229">
        <f t="shared" si="18"/>
        <v>0</v>
      </c>
      <c r="J401" s="229"/>
      <c r="K401" s="229" t="e">
        <f t="shared" si="19"/>
        <v>#N/A</v>
      </c>
      <c r="L401" s="230" t="e">
        <f t="shared" si="20"/>
        <v>#N/A</v>
      </c>
    </row>
    <row r="402" spans="2:12" ht="30" hidden="1" collapsed="1" x14ac:dyDescent="0.25">
      <c r="B402" s="227" t="s">
        <v>852</v>
      </c>
      <c r="C402" s="227" t="s">
        <v>144</v>
      </c>
      <c r="D402" s="228">
        <v>0</v>
      </c>
      <c r="E402" s="230">
        <v>0</v>
      </c>
      <c r="F402" s="228" t="s">
        <v>316</v>
      </c>
      <c r="G402" s="228"/>
      <c r="H402" s="228"/>
      <c r="I402" s="229">
        <f t="shared" si="18"/>
        <v>0</v>
      </c>
      <c r="J402" s="229"/>
      <c r="K402" s="229">
        <f t="shared" si="19"/>
        <v>0</v>
      </c>
      <c r="L402" s="230">
        <f t="shared" si="20"/>
        <v>0</v>
      </c>
    </row>
    <row r="403" spans="2:12" ht="15.75" x14ac:dyDescent="0.25">
      <c r="B403" s="268" t="s">
        <v>321</v>
      </c>
      <c r="C403" s="268" t="s">
        <v>113</v>
      </c>
      <c r="D403" s="228" t="s">
        <v>7</v>
      </c>
      <c r="E403" s="230">
        <v>4796.3682807641044</v>
      </c>
      <c r="F403" s="228" t="s">
        <v>316</v>
      </c>
      <c r="G403" s="228"/>
      <c r="H403" s="228"/>
      <c r="I403" s="229">
        <f t="shared" si="18"/>
        <v>0</v>
      </c>
      <c r="J403" s="229"/>
      <c r="K403" s="229">
        <f t="shared" si="19"/>
        <v>0</v>
      </c>
      <c r="L403" s="230">
        <f t="shared" si="20"/>
        <v>4796.3682807641044</v>
      </c>
    </row>
    <row r="404" spans="2:12" ht="15.75" x14ac:dyDescent="0.25">
      <c r="B404" s="268" t="s">
        <v>321</v>
      </c>
      <c r="C404" s="268" t="s">
        <v>114</v>
      </c>
      <c r="D404" s="228" t="s">
        <v>7</v>
      </c>
      <c r="E404" s="230">
        <v>4778.3835577402579</v>
      </c>
      <c r="F404" s="228" t="s">
        <v>316</v>
      </c>
      <c r="G404" s="228"/>
      <c r="H404" s="228"/>
      <c r="I404" s="229">
        <f t="shared" si="18"/>
        <v>0</v>
      </c>
      <c r="J404" s="229"/>
      <c r="K404" s="229">
        <f t="shared" si="19"/>
        <v>0</v>
      </c>
      <c r="L404" s="230">
        <f t="shared" si="20"/>
        <v>4778.3835577402579</v>
      </c>
    </row>
    <row r="405" spans="2:12" ht="15.75" x14ac:dyDescent="0.25">
      <c r="B405" s="268" t="s">
        <v>317</v>
      </c>
      <c r="C405" s="268" t="s">
        <v>115</v>
      </c>
      <c r="D405" s="228" t="s">
        <v>77</v>
      </c>
      <c r="E405" s="230">
        <v>50000</v>
      </c>
      <c r="F405" s="228" t="s">
        <v>316</v>
      </c>
      <c r="G405" s="228"/>
      <c r="H405" s="228"/>
      <c r="I405" s="229">
        <f t="shared" si="18"/>
        <v>0</v>
      </c>
      <c r="J405" s="229"/>
      <c r="K405" s="229">
        <f t="shared" si="19"/>
        <v>0</v>
      </c>
      <c r="L405" s="230">
        <f t="shared" si="20"/>
        <v>50000</v>
      </c>
    </row>
    <row r="406" spans="2:12" ht="15.75" hidden="1" x14ac:dyDescent="0.25">
      <c r="B406" s="227" t="e">
        <v>#N/A</v>
      </c>
      <c r="C406" s="227" t="e">
        <v>#N/A</v>
      </c>
      <c r="D406" s="228" t="e">
        <v>#N/A</v>
      </c>
      <c r="E406" s="230" t="e">
        <v>#N/A</v>
      </c>
      <c r="F406" s="228" t="s">
        <v>316</v>
      </c>
      <c r="G406" s="228"/>
      <c r="H406" s="228"/>
      <c r="I406" s="229">
        <f t="shared" si="18"/>
        <v>0</v>
      </c>
      <c r="J406" s="229"/>
      <c r="K406" s="229" t="e">
        <f t="shared" si="19"/>
        <v>#N/A</v>
      </c>
      <c r="L406" s="230" t="e">
        <f t="shared" si="20"/>
        <v>#N/A</v>
      </c>
    </row>
    <row r="407" spans="2:12" ht="15.75" hidden="1" x14ac:dyDescent="0.25">
      <c r="B407" s="227" t="s">
        <v>852</v>
      </c>
      <c r="C407" s="227" t="s">
        <v>143</v>
      </c>
      <c r="D407" s="228">
        <v>0</v>
      </c>
      <c r="E407" s="230">
        <v>0</v>
      </c>
      <c r="F407" s="228" t="s">
        <v>316</v>
      </c>
      <c r="G407" s="228"/>
      <c r="H407" s="228"/>
      <c r="I407" s="229">
        <f t="shared" si="18"/>
        <v>0</v>
      </c>
      <c r="J407" s="229"/>
      <c r="K407" s="229">
        <f t="shared" si="19"/>
        <v>0</v>
      </c>
      <c r="L407" s="230">
        <f t="shared" si="20"/>
        <v>0</v>
      </c>
    </row>
    <row r="408" spans="2:12" ht="15.75" hidden="1" collapsed="1" x14ac:dyDescent="0.25">
      <c r="B408" s="227" t="s">
        <v>319</v>
      </c>
      <c r="C408" s="227" t="s">
        <v>10</v>
      </c>
      <c r="D408" s="228" t="s">
        <v>7</v>
      </c>
      <c r="E408" s="230">
        <v>0</v>
      </c>
      <c r="F408" s="228" t="s">
        <v>316</v>
      </c>
      <c r="G408" s="228"/>
      <c r="H408" s="228"/>
      <c r="I408" s="229">
        <f t="shared" si="18"/>
        <v>0</v>
      </c>
      <c r="J408" s="229"/>
      <c r="K408" s="229">
        <f t="shared" si="19"/>
        <v>0</v>
      </c>
      <c r="L408" s="230">
        <f t="shared" si="20"/>
        <v>0</v>
      </c>
    </row>
    <row r="409" spans="2:12" ht="30" hidden="1" x14ac:dyDescent="0.25">
      <c r="B409" s="227" t="s">
        <v>322</v>
      </c>
      <c r="C409" s="227" t="s">
        <v>11</v>
      </c>
      <c r="D409" s="228" t="s">
        <v>7</v>
      </c>
      <c r="E409" s="230">
        <v>0</v>
      </c>
      <c r="F409" s="228" t="s">
        <v>316</v>
      </c>
      <c r="G409" s="228"/>
      <c r="H409" s="228"/>
      <c r="I409" s="229">
        <f t="shared" si="18"/>
        <v>0</v>
      </c>
      <c r="J409" s="229"/>
      <c r="K409" s="229">
        <f t="shared" si="19"/>
        <v>0</v>
      </c>
      <c r="L409" s="230">
        <f t="shared" si="20"/>
        <v>0</v>
      </c>
    </row>
    <row r="410" spans="2:12" ht="15.75" hidden="1" x14ac:dyDescent="0.25">
      <c r="B410" s="227" t="s">
        <v>317</v>
      </c>
      <c r="C410" s="227" t="s">
        <v>12</v>
      </c>
      <c r="D410" s="228" t="s">
        <v>5</v>
      </c>
      <c r="E410" s="230">
        <v>0</v>
      </c>
      <c r="F410" s="228" t="s">
        <v>316</v>
      </c>
      <c r="G410" s="228"/>
      <c r="H410" s="228"/>
      <c r="I410" s="229">
        <f t="shared" si="18"/>
        <v>0</v>
      </c>
      <c r="J410" s="229"/>
      <c r="K410" s="229">
        <f t="shared" si="19"/>
        <v>0</v>
      </c>
      <c r="L410" s="230">
        <f t="shared" si="20"/>
        <v>0</v>
      </c>
    </row>
    <row r="411" spans="2:12" ht="15.75" x14ac:dyDescent="0.25">
      <c r="B411" s="268" t="s">
        <v>329</v>
      </c>
      <c r="C411" s="268" t="s">
        <v>745</v>
      </c>
      <c r="D411" s="228" t="s">
        <v>77</v>
      </c>
      <c r="E411" s="230">
        <v>80000</v>
      </c>
      <c r="F411" s="228" t="s">
        <v>316</v>
      </c>
      <c r="G411" s="228"/>
      <c r="H411" s="228"/>
      <c r="I411" s="229">
        <f t="shared" si="18"/>
        <v>0</v>
      </c>
      <c r="J411" s="229"/>
      <c r="K411" s="229">
        <f t="shared" si="19"/>
        <v>0</v>
      </c>
      <c r="L411" s="230">
        <f t="shared" si="20"/>
        <v>80000</v>
      </c>
    </row>
    <row r="412" spans="2:12" ht="15.75" hidden="1" x14ac:dyDescent="0.25">
      <c r="B412" s="227" t="e">
        <v>#N/A</v>
      </c>
      <c r="C412" s="227" t="e">
        <v>#N/A</v>
      </c>
      <c r="D412" s="228" t="e">
        <v>#N/A</v>
      </c>
      <c r="E412" s="230" t="e">
        <v>#N/A</v>
      </c>
      <c r="F412" s="228" t="s">
        <v>316</v>
      </c>
      <c r="G412" s="228"/>
      <c r="H412" s="228"/>
      <c r="I412" s="229">
        <f t="shared" si="18"/>
        <v>0</v>
      </c>
      <c r="J412" s="229"/>
      <c r="K412" s="229" t="e">
        <f t="shared" si="19"/>
        <v>#N/A</v>
      </c>
      <c r="L412" s="230" t="e">
        <f t="shared" si="20"/>
        <v>#N/A</v>
      </c>
    </row>
    <row r="413" spans="2:12" ht="15.75" hidden="1" x14ac:dyDescent="0.25">
      <c r="B413" s="227" t="s">
        <v>852</v>
      </c>
      <c r="C413" s="227" t="s">
        <v>14</v>
      </c>
      <c r="D413" s="228">
        <v>0</v>
      </c>
      <c r="E413" s="230">
        <v>0</v>
      </c>
      <c r="F413" s="228" t="s">
        <v>316</v>
      </c>
      <c r="G413" s="228"/>
      <c r="H413" s="228"/>
      <c r="I413" s="229">
        <f t="shared" si="18"/>
        <v>0</v>
      </c>
      <c r="J413" s="229"/>
      <c r="K413" s="229">
        <f t="shared" si="19"/>
        <v>0</v>
      </c>
      <c r="L413" s="230">
        <f t="shared" si="20"/>
        <v>0</v>
      </c>
    </row>
    <row r="414" spans="2:12" ht="15.75" collapsed="1" x14ac:dyDescent="0.25">
      <c r="B414" s="268" t="s">
        <v>324</v>
      </c>
      <c r="C414" s="268" t="s">
        <v>15</v>
      </c>
      <c r="D414" s="228" t="s">
        <v>7</v>
      </c>
      <c r="E414" s="230">
        <v>1045</v>
      </c>
      <c r="F414" s="228" t="s">
        <v>316</v>
      </c>
      <c r="G414" s="228"/>
      <c r="H414" s="228"/>
      <c r="I414" s="229">
        <f t="shared" si="18"/>
        <v>0</v>
      </c>
      <c r="J414" s="229"/>
      <c r="K414" s="229">
        <f t="shared" si="19"/>
        <v>0</v>
      </c>
      <c r="L414" s="230">
        <f t="shared" si="20"/>
        <v>1045</v>
      </c>
    </row>
    <row r="415" spans="2:12" ht="15.75" hidden="1" x14ac:dyDescent="0.25">
      <c r="B415" s="227" t="s">
        <v>324</v>
      </c>
      <c r="C415" s="227" t="s">
        <v>80</v>
      </c>
      <c r="D415" s="228" t="s">
        <v>7</v>
      </c>
      <c r="E415" s="230">
        <v>0</v>
      </c>
      <c r="F415" s="228" t="s">
        <v>316</v>
      </c>
      <c r="G415" s="228"/>
      <c r="H415" s="228"/>
      <c r="I415" s="229">
        <f t="shared" si="18"/>
        <v>0</v>
      </c>
      <c r="J415" s="229"/>
      <c r="K415" s="229">
        <f t="shared" si="19"/>
        <v>0</v>
      </c>
      <c r="L415" s="230">
        <f t="shared" si="20"/>
        <v>0</v>
      </c>
    </row>
    <row r="416" spans="2:12" ht="15.75" hidden="1" x14ac:dyDescent="0.25">
      <c r="B416" s="227" t="e">
        <v>#N/A</v>
      </c>
      <c r="C416" s="227" t="e">
        <v>#N/A</v>
      </c>
      <c r="D416" s="228" t="e">
        <v>#N/A</v>
      </c>
      <c r="E416" s="230" t="e">
        <v>#N/A</v>
      </c>
      <c r="F416" s="228" t="s">
        <v>316</v>
      </c>
      <c r="G416" s="228"/>
      <c r="H416" s="228"/>
      <c r="I416" s="229">
        <f t="shared" si="18"/>
        <v>0</v>
      </c>
      <c r="J416" s="229"/>
      <c r="K416" s="229" t="e">
        <f t="shared" si="19"/>
        <v>#N/A</v>
      </c>
      <c r="L416" s="230" t="e">
        <f t="shared" si="20"/>
        <v>#N/A</v>
      </c>
    </row>
    <row r="417" spans="2:12" ht="15.75" hidden="1" x14ac:dyDescent="0.25">
      <c r="B417" s="227" t="s">
        <v>852</v>
      </c>
      <c r="C417" s="227" t="s">
        <v>17</v>
      </c>
      <c r="D417" s="228">
        <v>0</v>
      </c>
      <c r="E417" s="230">
        <v>0</v>
      </c>
      <c r="F417" s="228" t="s">
        <v>316</v>
      </c>
      <c r="G417" s="228"/>
      <c r="H417" s="228"/>
      <c r="I417" s="229">
        <f t="shared" si="18"/>
        <v>0</v>
      </c>
      <c r="J417" s="229"/>
      <c r="K417" s="229">
        <f t="shared" si="19"/>
        <v>0</v>
      </c>
      <c r="L417" s="230">
        <f t="shared" si="20"/>
        <v>0</v>
      </c>
    </row>
    <row r="418" spans="2:12" ht="30" hidden="1" collapsed="1" x14ac:dyDescent="0.25">
      <c r="B418" s="227" t="s">
        <v>322</v>
      </c>
      <c r="C418" s="227" t="s">
        <v>18</v>
      </c>
      <c r="D418" s="228" t="s">
        <v>7</v>
      </c>
      <c r="E418" s="230">
        <v>0</v>
      </c>
      <c r="F418" s="228" t="s">
        <v>316</v>
      </c>
      <c r="G418" s="228"/>
      <c r="H418" s="228"/>
      <c r="I418" s="229">
        <f t="shared" si="18"/>
        <v>0</v>
      </c>
      <c r="J418" s="229"/>
      <c r="K418" s="229">
        <f t="shared" si="19"/>
        <v>0</v>
      </c>
      <c r="L418" s="230">
        <f t="shared" si="20"/>
        <v>0</v>
      </c>
    </row>
    <row r="419" spans="2:12" ht="15.75" x14ac:dyDescent="0.25">
      <c r="B419" s="268" t="s">
        <v>322</v>
      </c>
      <c r="C419" s="268" t="s">
        <v>19</v>
      </c>
      <c r="D419" s="228" t="s">
        <v>7</v>
      </c>
      <c r="E419" s="230">
        <v>1258.4000000000001</v>
      </c>
      <c r="F419" s="228" t="s">
        <v>316</v>
      </c>
      <c r="G419" s="228"/>
      <c r="H419" s="228"/>
      <c r="I419" s="229">
        <f t="shared" si="18"/>
        <v>0</v>
      </c>
      <c r="J419" s="229"/>
      <c r="K419" s="229">
        <f t="shared" si="19"/>
        <v>0</v>
      </c>
      <c r="L419" s="230">
        <f t="shared" si="20"/>
        <v>1258.4000000000001</v>
      </c>
    </row>
    <row r="420" spans="2:12" ht="30" hidden="1" x14ac:dyDescent="0.25">
      <c r="B420" s="227" t="s">
        <v>322</v>
      </c>
      <c r="C420" s="227" t="s">
        <v>20</v>
      </c>
      <c r="D420" s="228" t="s">
        <v>7</v>
      </c>
      <c r="E420" s="230">
        <v>0</v>
      </c>
      <c r="F420" s="228" t="s">
        <v>316</v>
      </c>
      <c r="G420" s="228"/>
      <c r="H420" s="228"/>
      <c r="I420" s="229">
        <f t="shared" si="18"/>
        <v>0</v>
      </c>
      <c r="J420" s="229"/>
      <c r="K420" s="229">
        <f t="shared" si="19"/>
        <v>0</v>
      </c>
      <c r="L420" s="230">
        <f t="shared" si="20"/>
        <v>0</v>
      </c>
    </row>
    <row r="421" spans="2:12" ht="30" hidden="1" x14ac:dyDescent="0.25">
      <c r="B421" s="227" t="s">
        <v>322</v>
      </c>
      <c r="C421" s="227" t="s">
        <v>21</v>
      </c>
      <c r="D421" s="228" t="s">
        <v>7</v>
      </c>
      <c r="E421" s="230">
        <v>0</v>
      </c>
      <c r="F421" s="228" t="s">
        <v>316</v>
      </c>
      <c r="G421" s="228"/>
      <c r="H421" s="228"/>
      <c r="I421" s="229">
        <f t="shared" si="18"/>
        <v>0</v>
      </c>
      <c r="J421" s="229"/>
      <c r="K421" s="229">
        <f t="shared" si="19"/>
        <v>0</v>
      </c>
      <c r="L421" s="230">
        <f t="shared" si="20"/>
        <v>0</v>
      </c>
    </row>
    <row r="422" spans="2:12" ht="30" hidden="1" x14ac:dyDescent="0.25">
      <c r="B422" s="227" t="s">
        <v>322</v>
      </c>
      <c r="C422" s="227" t="s">
        <v>22</v>
      </c>
      <c r="D422" s="228" t="s">
        <v>23</v>
      </c>
      <c r="E422" s="230">
        <v>0</v>
      </c>
      <c r="F422" s="228" t="s">
        <v>316</v>
      </c>
      <c r="G422" s="228"/>
      <c r="H422" s="228"/>
      <c r="I422" s="229">
        <f t="shared" si="18"/>
        <v>0</v>
      </c>
      <c r="J422" s="229"/>
      <c r="K422" s="229">
        <f t="shared" si="19"/>
        <v>0</v>
      </c>
      <c r="L422" s="230">
        <f t="shared" si="20"/>
        <v>0</v>
      </c>
    </row>
    <row r="423" spans="2:12" ht="15.75" hidden="1" x14ac:dyDescent="0.25">
      <c r="B423" s="227" t="e">
        <v>#N/A</v>
      </c>
      <c r="C423" s="227" t="e">
        <v>#N/A</v>
      </c>
      <c r="D423" s="228" t="e">
        <v>#N/A</v>
      </c>
      <c r="E423" s="230" t="e">
        <v>#N/A</v>
      </c>
      <c r="F423" s="228" t="s">
        <v>316</v>
      </c>
      <c r="G423" s="228"/>
      <c r="H423" s="228"/>
      <c r="I423" s="229">
        <f t="shared" si="18"/>
        <v>0</v>
      </c>
      <c r="J423" s="229"/>
      <c r="K423" s="229" t="e">
        <f t="shared" si="19"/>
        <v>#N/A</v>
      </c>
      <c r="L423" s="230" t="e">
        <f t="shared" si="20"/>
        <v>#N/A</v>
      </c>
    </row>
    <row r="424" spans="2:12" ht="15.75" hidden="1" x14ac:dyDescent="0.25">
      <c r="B424" s="227" t="s">
        <v>852</v>
      </c>
      <c r="C424" s="227" t="s">
        <v>24</v>
      </c>
      <c r="D424" s="228">
        <v>0</v>
      </c>
      <c r="E424" s="230">
        <v>0</v>
      </c>
      <c r="F424" s="228" t="s">
        <v>316</v>
      </c>
      <c r="G424" s="228"/>
      <c r="H424" s="228"/>
      <c r="I424" s="229">
        <f t="shared" si="18"/>
        <v>0</v>
      </c>
      <c r="J424" s="229"/>
      <c r="K424" s="229">
        <f t="shared" si="19"/>
        <v>0</v>
      </c>
      <c r="L424" s="230">
        <f t="shared" si="20"/>
        <v>0</v>
      </c>
    </row>
    <row r="425" spans="2:12" ht="15.75" collapsed="1" x14ac:dyDescent="0.25">
      <c r="B425" s="268" t="s">
        <v>323</v>
      </c>
      <c r="C425" s="268" t="s">
        <v>25</v>
      </c>
      <c r="D425" s="228" t="s">
        <v>7</v>
      </c>
      <c r="E425" s="230">
        <v>1650.0000000000002</v>
      </c>
      <c r="F425" s="228" t="s">
        <v>316</v>
      </c>
      <c r="G425" s="228"/>
      <c r="H425" s="228"/>
      <c r="I425" s="229">
        <f t="shared" si="18"/>
        <v>0</v>
      </c>
      <c r="J425" s="229"/>
      <c r="K425" s="229">
        <f t="shared" si="19"/>
        <v>0</v>
      </c>
      <c r="L425" s="230">
        <f t="shared" si="20"/>
        <v>1650.0000000000002</v>
      </c>
    </row>
    <row r="426" spans="2:12" ht="15.75" hidden="1" x14ac:dyDescent="0.25">
      <c r="B426" s="227" t="s">
        <v>323</v>
      </c>
      <c r="C426" s="227" t="s">
        <v>26</v>
      </c>
      <c r="D426" s="228" t="s">
        <v>7</v>
      </c>
      <c r="E426" s="230">
        <v>0</v>
      </c>
      <c r="F426" s="228" t="s">
        <v>316</v>
      </c>
      <c r="G426" s="228"/>
      <c r="H426" s="228"/>
      <c r="I426" s="229">
        <f t="shared" si="18"/>
        <v>0</v>
      </c>
      <c r="J426" s="229"/>
      <c r="K426" s="229">
        <f t="shared" si="19"/>
        <v>0</v>
      </c>
      <c r="L426" s="230">
        <f t="shared" si="20"/>
        <v>0</v>
      </c>
    </row>
    <row r="427" spans="2:12" ht="15.75" hidden="1" x14ac:dyDescent="0.25">
      <c r="B427" s="227" t="s">
        <v>323</v>
      </c>
      <c r="C427" s="227" t="s">
        <v>27</v>
      </c>
      <c r="D427" s="228" t="s">
        <v>7</v>
      </c>
      <c r="E427" s="230">
        <v>0</v>
      </c>
      <c r="F427" s="228" t="s">
        <v>316</v>
      </c>
      <c r="G427" s="228"/>
      <c r="H427" s="228"/>
      <c r="I427" s="229">
        <f t="shared" si="18"/>
        <v>0</v>
      </c>
      <c r="J427" s="229"/>
      <c r="K427" s="229">
        <f t="shared" si="19"/>
        <v>0</v>
      </c>
      <c r="L427" s="230">
        <f t="shared" si="20"/>
        <v>0</v>
      </c>
    </row>
    <row r="428" spans="2:12" ht="15.75" hidden="1" x14ac:dyDescent="0.25">
      <c r="B428" s="227" t="s">
        <v>323</v>
      </c>
      <c r="C428" s="227" t="s">
        <v>28</v>
      </c>
      <c r="D428" s="228" t="s">
        <v>7</v>
      </c>
      <c r="E428" s="230">
        <v>0</v>
      </c>
      <c r="F428" s="228" t="s">
        <v>316</v>
      </c>
      <c r="G428" s="228"/>
      <c r="H428" s="228"/>
      <c r="I428" s="229">
        <f t="shared" si="18"/>
        <v>0</v>
      </c>
      <c r="J428" s="229"/>
      <c r="K428" s="229">
        <f t="shared" si="19"/>
        <v>0</v>
      </c>
      <c r="L428" s="230">
        <f t="shared" si="20"/>
        <v>0</v>
      </c>
    </row>
    <row r="429" spans="2:12" ht="15.75" hidden="1" x14ac:dyDescent="0.25">
      <c r="B429" s="227" t="e">
        <v>#N/A</v>
      </c>
      <c r="C429" s="227" t="e">
        <v>#N/A</v>
      </c>
      <c r="D429" s="228" t="e">
        <v>#N/A</v>
      </c>
      <c r="E429" s="230" t="e">
        <v>#N/A</v>
      </c>
      <c r="F429" s="228" t="s">
        <v>316</v>
      </c>
      <c r="G429" s="228"/>
      <c r="H429" s="228"/>
      <c r="I429" s="229">
        <f t="shared" si="18"/>
        <v>0</v>
      </c>
      <c r="J429" s="229"/>
      <c r="K429" s="229" t="e">
        <f t="shared" si="19"/>
        <v>#N/A</v>
      </c>
      <c r="L429" s="230" t="e">
        <f t="shared" si="20"/>
        <v>#N/A</v>
      </c>
    </row>
    <row r="430" spans="2:12" ht="15.75" hidden="1" x14ac:dyDescent="0.25">
      <c r="B430" s="227" t="s">
        <v>852</v>
      </c>
      <c r="C430" s="227" t="s">
        <v>29</v>
      </c>
      <c r="D430" s="228">
        <v>0</v>
      </c>
      <c r="E430" s="230">
        <v>0</v>
      </c>
      <c r="F430" s="228" t="s">
        <v>316</v>
      </c>
      <c r="G430" s="228"/>
      <c r="H430" s="228"/>
      <c r="I430" s="229">
        <f t="shared" si="18"/>
        <v>0</v>
      </c>
      <c r="J430" s="229"/>
      <c r="K430" s="229">
        <f t="shared" si="19"/>
        <v>0</v>
      </c>
      <c r="L430" s="230">
        <f t="shared" si="20"/>
        <v>0</v>
      </c>
    </row>
    <row r="431" spans="2:12" ht="30" hidden="1" collapsed="1" x14ac:dyDescent="0.25">
      <c r="B431" s="227" t="s">
        <v>328</v>
      </c>
      <c r="C431" s="227" t="s">
        <v>30</v>
      </c>
      <c r="D431" s="228" t="s">
        <v>7</v>
      </c>
      <c r="E431" s="230">
        <v>0</v>
      </c>
      <c r="F431" s="228" t="s">
        <v>316</v>
      </c>
      <c r="G431" s="228"/>
      <c r="H431" s="228"/>
      <c r="I431" s="229">
        <f t="shared" si="18"/>
        <v>0</v>
      </c>
      <c r="J431" s="229"/>
      <c r="K431" s="229">
        <f t="shared" si="19"/>
        <v>0</v>
      </c>
      <c r="L431" s="230">
        <f t="shared" si="20"/>
        <v>0</v>
      </c>
    </row>
    <row r="432" spans="2:12" ht="30" hidden="1" x14ac:dyDescent="0.25">
      <c r="B432" s="227" t="s">
        <v>322</v>
      </c>
      <c r="C432" s="227" t="s">
        <v>31</v>
      </c>
      <c r="D432" s="228" t="s">
        <v>7</v>
      </c>
      <c r="E432" s="230">
        <v>0</v>
      </c>
      <c r="F432" s="228" t="s">
        <v>316</v>
      </c>
      <c r="G432" s="228"/>
      <c r="H432" s="228"/>
      <c r="I432" s="229">
        <f t="shared" si="18"/>
        <v>0</v>
      </c>
      <c r="J432" s="229"/>
      <c r="K432" s="229">
        <f t="shared" si="19"/>
        <v>0</v>
      </c>
      <c r="L432" s="230">
        <f t="shared" si="20"/>
        <v>0</v>
      </c>
    </row>
    <row r="433" spans="2:12" ht="15.75" hidden="1" x14ac:dyDescent="0.25">
      <c r="B433" s="227" t="s">
        <v>326</v>
      </c>
      <c r="C433" s="227" t="s">
        <v>32</v>
      </c>
      <c r="D433" s="228" t="s">
        <v>33</v>
      </c>
      <c r="E433" s="230">
        <v>0</v>
      </c>
      <c r="F433" s="228" t="s">
        <v>316</v>
      </c>
      <c r="G433" s="228"/>
      <c r="H433" s="228"/>
      <c r="I433" s="229">
        <f t="shared" si="18"/>
        <v>0</v>
      </c>
      <c r="J433" s="229"/>
      <c r="K433" s="229">
        <f t="shared" si="19"/>
        <v>0</v>
      </c>
      <c r="L433" s="230">
        <f t="shared" si="20"/>
        <v>0</v>
      </c>
    </row>
    <row r="434" spans="2:12" ht="30" hidden="1" x14ac:dyDescent="0.25">
      <c r="B434" s="227" t="s">
        <v>326</v>
      </c>
      <c r="C434" s="227" t="s">
        <v>34</v>
      </c>
      <c r="D434" s="228" t="s">
        <v>33</v>
      </c>
      <c r="E434" s="230">
        <v>0</v>
      </c>
      <c r="F434" s="228" t="s">
        <v>316</v>
      </c>
      <c r="G434" s="228"/>
      <c r="H434" s="228"/>
      <c r="I434" s="229">
        <f t="shared" si="18"/>
        <v>0</v>
      </c>
      <c r="J434" s="229"/>
      <c r="K434" s="229">
        <f t="shared" si="19"/>
        <v>0</v>
      </c>
      <c r="L434" s="230">
        <f t="shared" si="20"/>
        <v>0</v>
      </c>
    </row>
    <row r="435" spans="2:12" ht="15.75" hidden="1" x14ac:dyDescent="0.25">
      <c r="B435" s="227" t="e">
        <v>#N/A</v>
      </c>
      <c r="C435" s="227" t="e">
        <v>#N/A</v>
      </c>
      <c r="D435" s="228" t="e">
        <v>#N/A</v>
      </c>
      <c r="E435" s="230" t="e">
        <v>#N/A</v>
      </c>
      <c r="F435" s="228" t="s">
        <v>316</v>
      </c>
      <c r="G435" s="228"/>
      <c r="H435" s="228"/>
      <c r="I435" s="229">
        <f t="shared" ref="I435:I486" si="21">G435+H435</f>
        <v>0</v>
      </c>
      <c r="J435" s="229"/>
      <c r="K435" s="229" t="e">
        <f t="shared" ref="K435:K486" si="22">J435*E435</f>
        <v>#N/A</v>
      </c>
      <c r="L435" s="230" t="e">
        <f t="shared" ref="L435:L486" si="23">E435+I435+K435</f>
        <v>#N/A</v>
      </c>
    </row>
    <row r="436" spans="2:12" ht="15.75" hidden="1" x14ac:dyDescent="0.25">
      <c r="B436" s="227" t="s">
        <v>852</v>
      </c>
      <c r="C436" s="227" t="s">
        <v>35</v>
      </c>
      <c r="D436" s="228">
        <v>0</v>
      </c>
      <c r="E436" s="230">
        <v>0</v>
      </c>
      <c r="F436" s="228" t="s">
        <v>316</v>
      </c>
      <c r="G436" s="228"/>
      <c r="H436" s="228"/>
      <c r="I436" s="229">
        <f t="shared" si="21"/>
        <v>0</v>
      </c>
      <c r="J436" s="229"/>
      <c r="K436" s="229">
        <f t="shared" si="22"/>
        <v>0</v>
      </c>
      <c r="L436" s="230">
        <f t="shared" si="23"/>
        <v>0</v>
      </c>
    </row>
    <row r="437" spans="2:12" ht="30" hidden="1" collapsed="1" x14ac:dyDescent="0.25">
      <c r="B437" s="227" t="s">
        <v>325</v>
      </c>
      <c r="C437" s="227" t="s">
        <v>36</v>
      </c>
      <c r="D437" s="228" t="s">
        <v>7</v>
      </c>
      <c r="E437" s="230">
        <v>0</v>
      </c>
      <c r="F437" s="228" t="s">
        <v>316</v>
      </c>
      <c r="G437" s="228"/>
      <c r="H437" s="228"/>
      <c r="I437" s="229">
        <f t="shared" si="21"/>
        <v>0</v>
      </c>
      <c r="J437" s="229"/>
      <c r="K437" s="229">
        <f t="shared" si="22"/>
        <v>0</v>
      </c>
      <c r="L437" s="230">
        <f t="shared" si="23"/>
        <v>0</v>
      </c>
    </row>
    <row r="438" spans="2:12" ht="30" hidden="1" x14ac:dyDescent="0.25">
      <c r="B438" s="227" t="s">
        <v>323</v>
      </c>
      <c r="C438" s="227" t="s">
        <v>37</v>
      </c>
      <c r="D438" s="228" t="s">
        <v>7</v>
      </c>
      <c r="E438" s="230">
        <v>0</v>
      </c>
      <c r="F438" s="228" t="s">
        <v>316</v>
      </c>
      <c r="G438" s="228"/>
      <c r="H438" s="228"/>
      <c r="I438" s="229">
        <f t="shared" si="21"/>
        <v>0</v>
      </c>
      <c r="J438" s="229"/>
      <c r="K438" s="229">
        <f t="shared" si="22"/>
        <v>0</v>
      </c>
      <c r="L438" s="230">
        <f t="shared" si="23"/>
        <v>0</v>
      </c>
    </row>
    <row r="439" spans="2:12" ht="30" hidden="1" x14ac:dyDescent="0.25">
      <c r="B439" s="227" t="s">
        <v>323</v>
      </c>
      <c r="C439" s="227" t="s">
        <v>38</v>
      </c>
      <c r="D439" s="228" t="s">
        <v>7</v>
      </c>
      <c r="E439" s="230">
        <v>0</v>
      </c>
      <c r="F439" s="228" t="s">
        <v>316</v>
      </c>
      <c r="G439" s="228"/>
      <c r="H439" s="228"/>
      <c r="I439" s="229">
        <f t="shared" si="21"/>
        <v>0</v>
      </c>
      <c r="J439" s="229"/>
      <c r="K439" s="229">
        <f t="shared" si="22"/>
        <v>0</v>
      </c>
      <c r="L439" s="230">
        <f t="shared" si="23"/>
        <v>0</v>
      </c>
    </row>
    <row r="440" spans="2:12" ht="15.75" hidden="1" x14ac:dyDescent="0.25">
      <c r="B440" s="227" t="s">
        <v>323</v>
      </c>
      <c r="C440" s="227" t="s">
        <v>39</v>
      </c>
      <c r="D440" s="228" t="s">
        <v>7</v>
      </c>
      <c r="E440" s="230">
        <v>0</v>
      </c>
      <c r="F440" s="228" t="s">
        <v>316</v>
      </c>
      <c r="G440" s="228"/>
      <c r="H440" s="228"/>
      <c r="I440" s="229">
        <f t="shared" si="21"/>
        <v>0</v>
      </c>
      <c r="J440" s="229"/>
      <c r="K440" s="229">
        <f t="shared" si="22"/>
        <v>0</v>
      </c>
      <c r="L440" s="230">
        <f t="shared" si="23"/>
        <v>0</v>
      </c>
    </row>
    <row r="441" spans="2:12" ht="15.75" x14ac:dyDescent="0.25">
      <c r="B441" s="268" t="s">
        <v>323</v>
      </c>
      <c r="C441" s="268" t="s">
        <v>40</v>
      </c>
      <c r="D441" s="228" t="s">
        <v>7</v>
      </c>
      <c r="E441" s="230">
        <v>1430.0000000000002</v>
      </c>
      <c r="F441" s="228" t="s">
        <v>316</v>
      </c>
      <c r="G441" s="228"/>
      <c r="H441" s="228"/>
      <c r="I441" s="229">
        <f t="shared" si="21"/>
        <v>0</v>
      </c>
      <c r="J441" s="229"/>
      <c r="K441" s="229">
        <f t="shared" si="22"/>
        <v>0</v>
      </c>
      <c r="L441" s="230">
        <f t="shared" si="23"/>
        <v>1430.0000000000002</v>
      </c>
    </row>
    <row r="442" spans="2:12" ht="30" hidden="1" x14ac:dyDescent="0.25">
      <c r="B442" s="227" t="s">
        <v>325</v>
      </c>
      <c r="C442" s="227" t="s">
        <v>41</v>
      </c>
      <c r="D442" s="228" t="s">
        <v>7</v>
      </c>
      <c r="E442" s="230">
        <v>0</v>
      </c>
      <c r="F442" s="228" t="s">
        <v>316</v>
      </c>
      <c r="G442" s="228"/>
      <c r="H442" s="228"/>
      <c r="I442" s="229">
        <f t="shared" si="21"/>
        <v>0</v>
      </c>
      <c r="J442" s="229"/>
      <c r="K442" s="229">
        <f t="shared" si="22"/>
        <v>0</v>
      </c>
      <c r="L442" s="230">
        <f t="shared" si="23"/>
        <v>0</v>
      </c>
    </row>
    <row r="443" spans="2:12" ht="30" hidden="1" x14ac:dyDescent="0.25">
      <c r="B443" s="227" t="s">
        <v>325</v>
      </c>
      <c r="C443" s="227" t="s">
        <v>42</v>
      </c>
      <c r="D443" s="228" t="s">
        <v>7</v>
      </c>
      <c r="E443" s="230">
        <v>0</v>
      </c>
      <c r="F443" s="228" t="s">
        <v>316</v>
      </c>
      <c r="G443" s="228"/>
      <c r="H443" s="228"/>
      <c r="I443" s="229">
        <f t="shared" si="21"/>
        <v>0</v>
      </c>
      <c r="J443" s="229"/>
      <c r="K443" s="229">
        <f t="shared" si="22"/>
        <v>0</v>
      </c>
      <c r="L443" s="230">
        <f t="shared" si="23"/>
        <v>0</v>
      </c>
    </row>
    <row r="444" spans="2:12" ht="30" hidden="1" x14ac:dyDescent="0.25">
      <c r="B444" s="227" t="s">
        <v>325</v>
      </c>
      <c r="C444" s="227" t="s">
        <v>43</v>
      </c>
      <c r="D444" s="228" t="s">
        <v>7</v>
      </c>
      <c r="E444" s="230">
        <v>0</v>
      </c>
      <c r="F444" s="228" t="s">
        <v>316</v>
      </c>
      <c r="G444" s="228"/>
      <c r="H444" s="228"/>
      <c r="I444" s="229">
        <f t="shared" si="21"/>
        <v>0</v>
      </c>
      <c r="J444" s="229"/>
      <c r="K444" s="229">
        <f t="shared" si="22"/>
        <v>0</v>
      </c>
      <c r="L444" s="230">
        <f t="shared" si="23"/>
        <v>0</v>
      </c>
    </row>
    <row r="445" spans="2:12" ht="15.75" hidden="1" x14ac:dyDescent="0.25">
      <c r="B445" s="227" t="e">
        <v>#N/A</v>
      </c>
      <c r="C445" s="227" t="e">
        <v>#N/A</v>
      </c>
      <c r="D445" s="228" t="e">
        <v>#N/A</v>
      </c>
      <c r="E445" s="230" t="e">
        <v>#N/A</v>
      </c>
      <c r="F445" s="228" t="s">
        <v>316</v>
      </c>
      <c r="G445" s="228"/>
      <c r="H445" s="228"/>
      <c r="I445" s="229">
        <f t="shared" si="21"/>
        <v>0</v>
      </c>
      <c r="J445" s="229"/>
      <c r="K445" s="229" t="e">
        <f t="shared" si="22"/>
        <v>#N/A</v>
      </c>
      <c r="L445" s="230" t="e">
        <f t="shared" si="23"/>
        <v>#N/A</v>
      </c>
    </row>
    <row r="446" spans="2:12" ht="15.75" hidden="1" x14ac:dyDescent="0.25">
      <c r="B446" s="227" t="s">
        <v>852</v>
      </c>
      <c r="C446" s="227" t="s">
        <v>44</v>
      </c>
      <c r="D446" s="228">
        <v>0</v>
      </c>
      <c r="E446" s="230">
        <v>0</v>
      </c>
      <c r="F446" s="228" t="s">
        <v>316</v>
      </c>
      <c r="G446" s="228"/>
      <c r="H446" s="228"/>
      <c r="I446" s="229">
        <f t="shared" si="21"/>
        <v>0</v>
      </c>
      <c r="J446" s="229"/>
      <c r="K446" s="229">
        <f t="shared" si="22"/>
        <v>0</v>
      </c>
      <c r="L446" s="230">
        <f t="shared" si="23"/>
        <v>0</v>
      </c>
    </row>
    <row r="447" spans="2:12" ht="15.75" collapsed="1" x14ac:dyDescent="0.25">
      <c r="B447" s="268" t="s">
        <v>323</v>
      </c>
      <c r="C447" s="268" t="s">
        <v>45</v>
      </c>
      <c r="D447" s="228" t="s">
        <v>33</v>
      </c>
      <c r="E447" s="230">
        <v>330</v>
      </c>
      <c r="F447" s="228" t="s">
        <v>316</v>
      </c>
      <c r="G447" s="228"/>
      <c r="H447" s="228"/>
      <c r="I447" s="229">
        <f t="shared" si="21"/>
        <v>0</v>
      </c>
      <c r="J447" s="229"/>
      <c r="K447" s="229">
        <f t="shared" si="22"/>
        <v>0</v>
      </c>
      <c r="L447" s="230">
        <f t="shared" si="23"/>
        <v>330</v>
      </c>
    </row>
    <row r="448" spans="2:12" ht="30" hidden="1" x14ac:dyDescent="0.25">
      <c r="B448" s="227" t="s">
        <v>323</v>
      </c>
      <c r="C448" s="227" t="s">
        <v>46</v>
      </c>
      <c r="D448" s="228" t="s">
        <v>33</v>
      </c>
      <c r="E448" s="230">
        <v>0</v>
      </c>
      <c r="F448" s="228" t="s">
        <v>316</v>
      </c>
      <c r="G448" s="228"/>
      <c r="H448" s="228"/>
      <c r="I448" s="229">
        <f t="shared" si="21"/>
        <v>0</v>
      </c>
      <c r="J448" s="229"/>
      <c r="K448" s="229">
        <f t="shared" si="22"/>
        <v>0</v>
      </c>
      <c r="L448" s="230">
        <f t="shared" si="23"/>
        <v>0</v>
      </c>
    </row>
    <row r="449" spans="2:12" ht="15.75" hidden="1" x14ac:dyDescent="0.25">
      <c r="B449" s="227" t="s">
        <v>323</v>
      </c>
      <c r="C449" s="227" t="s">
        <v>47</v>
      </c>
      <c r="D449" s="228" t="s">
        <v>33</v>
      </c>
      <c r="E449" s="230">
        <v>0</v>
      </c>
      <c r="F449" s="228" t="s">
        <v>316</v>
      </c>
      <c r="G449" s="228"/>
      <c r="H449" s="228"/>
      <c r="I449" s="229">
        <f t="shared" si="21"/>
        <v>0</v>
      </c>
      <c r="J449" s="229"/>
      <c r="K449" s="229">
        <f t="shared" si="22"/>
        <v>0</v>
      </c>
      <c r="L449" s="230">
        <f t="shared" si="23"/>
        <v>0</v>
      </c>
    </row>
    <row r="450" spans="2:12" ht="15.75" hidden="1" x14ac:dyDescent="0.25">
      <c r="B450" s="227" t="e">
        <v>#N/A</v>
      </c>
      <c r="C450" s="227" t="e">
        <v>#N/A</v>
      </c>
      <c r="D450" s="228" t="e">
        <v>#N/A</v>
      </c>
      <c r="E450" s="230" t="e">
        <v>#N/A</v>
      </c>
      <c r="F450" s="228" t="s">
        <v>316</v>
      </c>
      <c r="G450" s="228"/>
      <c r="H450" s="228"/>
      <c r="I450" s="229">
        <f t="shared" si="21"/>
        <v>0</v>
      </c>
      <c r="J450" s="229"/>
      <c r="K450" s="229" t="e">
        <f t="shared" si="22"/>
        <v>#N/A</v>
      </c>
      <c r="L450" s="230" t="e">
        <f t="shared" si="23"/>
        <v>#N/A</v>
      </c>
    </row>
    <row r="451" spans="2:12" ht="15.75" hidden="1" x14ac:dyDescent="0.25">
      <c r="B451" s="227" t="s">
        <v>852</v>
      </c>
      <c r="C451" s="227" t="s">
        <v>48</v>
      </c>
      <c r="D451" s="228">
        <v>0</v>
      </c>
      <c r="E451" s="230">
        <v>0</v>
      </c>
      <c r="F451" s="228" t="s">
        <v>316</v>
      </c>
      <c r="G451" s="228"/>
      <c r="H451" s="228"/>
      <c r="I451" s="229">
        <f t="shared" si="21"/>
        <v>0</v>
      </c>
      <c r="J451" s="229"/>
      <c r="K451" s="229">
        <f t="shared" si="22"/>
        <v>0</v>
      </c>
      <c r="L451" s="230">
        <f t="shared" si="23"/>
        <v>0</v>
      </c>
    </row>
    <row r="452" spans="2:12" ht="30" hidden="1" collapsed="1" x14ac:dyDescent="0.25">
      <c r="B452" s="227" t="s">
        <v>323</v>
      </c>
      <c r="C452" s="227" t="s">
        <v>49</v>
      </c>
      <c r="D452" s="228" t="s">
        <v>7</v>
      </c>
      <c r="E452" s="230">
        <v>0</v>
      </c>
      <c r="F452" s="228" t="s">
        <v>316</v>
      </c>
      <c r="G452" s="228"/>
      <c r="H452" s="228"/>
      <c r="I452" s="229">
        <f t="shared" si="21"/>
        <v>0</v>
      </c>
      <c r="J452" s="229"/>
      <c r="K452" s="229">
        <f t="shared" si="22"/>
        <v>0</v>
      </c>
      <c r="L452" s="230">
        <f t="shared" si="23"/>
        <v>0</v>
      </c>
    </row>
    <row r="453" spans="2:12" ht="15.75" hidden="1" x14ac:dyDescent="0.25">
      <c r="B453" s="227" t="s">
        <v>317</v>
      </c>
      <c r="C453" s="227" t="s">
        <v>50</v>
      </c>
      <c r="D453" s="228" t="s">
        <v>7</v>
      </c>
      <c r="E453" s="230">
        <v>0</v>
      </c>
      <c r="F453" s="228" t="s">
        <v>316</v>
      </c>
      <c r="G453" s="228"/>
      <c r="H453" s="228"/>
      <c r="I453" s="229">
        <f t="shared" si="21"/>
        <v>0</v>
      </c>
      <c r="J453" s="229"/>
      <c r="K453" s="229">
        <f t="shared" si="22"/>
        <v>0</v>
      </c>
      <c r="L453" s="230">
        <f t="shared" si="23"/>
        <v>0</v>
      </c>
    </row>
    <row r="454" spans="2:12" ht="30" hidden="1" x14ac:dyDescent="0.25">
      <c r="B454" s="227" t="s">
        <v>320</v>
      </c>
      <c r="C454" s="227" t="s">
        <v>51</v>
      </c>
      <c r="D454" s="228" t="s">
        <v>7</v>
      </c>
      <c r="E454" s="230">
        <v>0</v>
      </c>
      <c r="F454" s="228" t="s">
        <v>316</v>
      </c>
      <c r="G454" s="228"/>
      <c r="H454" s="228"/>
      <c r="I454" s="229">
        <f t="shared" si="21"/>
        <v>0</v>
      </c>
      <c r="J454" s="229"/>
      <c r="K454" s="229">
        <f t="shared" si="22"/>
        <v>0</v>
      </c>
      <c r="L454" s="230">
        <f t="shared" si="23"/>
        <v>0</v>
      </c>
    </row>
    <row r="455" spans="2:12" ht="15.75" hidden="1" x14ac:dyDescent="0.25">
      <c r="B455" s="227" t="e">
        <v>#N/A</v>
      </c>
      <c r="C455" s="227" t="e">
        <v>#N/A</v>
      </c>
      <c r="D455" s="228" t="e">
        <v>#N/A</v>
      </c>
      <c r="E455" s="230" t="e">
        <v>#N/A</v>
      </c>
      <c r="F455" s="228" t="s">
        <v>316</v>
      </c>
      <c r="G455" s="228"/>
      <c r="H455" s="228"/>
      <c r="I455" s="229">
        <f t="shared" si="21"/>
        <v>0</v>
      </c>
      <c r="J455" s="229"/>
      <c r="K455" s="229" t="e">
        <f t="shared" si="22"/>
        <v>#N/A</v>
      </c>
      <c r="L455" s="230" t="e">
        <f t="shared" si="23"/>
        <v>#N/A</v>
      </c>
    </row>
    <row r="456" spans="2:12" ht="15.75" hidden="1" x14ac:dyDescent="0.25">
      <c r="B456" s="227" t="s">
        <v>852</v>
      </c>
      <c r="C456" s="227" t="s">
        <v>196</v>
      </c>
      <c r="D456" s="228">
        <v>0</v>
      </c>
      <c r="E456" s="230">
        <v>0</v>
      </c>
      <c r="F456" s="228" t="s">
        <v>316</v>
      </c>
      <c r="G456" s="228"/>
      <c r="H456" s="228"/>
      <c r="I456" s="229">
        <f t="shared" si="21"/>
        <v>0</v>
      </c>
      <c r="J456" s="229"/>
      <c r="K456" s="229">
        <f t="shared" si="22"/>
        <v>0</v>
      </c>
      <c r="L456" s="230">
        <f t="shared" si="23"/>
        <v>0</v>
      </c>
    </row>
    <row r="457" spans="2:12" ht="15.75" hidden="1" collapsed="1" x14ac:dyDescent="0.25">
      <c r="B457" s="227" t="s">
        <v>328</v>
      </c>
      <c r="C457" s="227" t="s">
        <v>52</v>
      </c>
      <c r="D457" s="228" t="s">
        <v>5</v>
      </c>
      <c r="E457" s="230">
        <v>0</v>
      </c>
      <c r="F457" s="228" t="s">
        <v>316</v>
      </c>
      <c r="G457" s="228"/>
      <c r="H457" s="228"/>
      <c r="I457" s="229">
        <f t="shared" si="21"/>
        <v>0</v>
      </c>
      <c r="J457" s="229"/>
      <c r="K457" s="229">
        <f t="shared" si="22"/>
        <v>0</v>
      </c>
      <c r="L457" s="230">
        <f t="shared" si="23"/>
        <v>0</v>
      </c>
    </row>
    <row r="458" spans="2:12" ht="15.75" x14ac:dyDescent="0.25">
      <c r="B458" s="268" t="s">
        <v>328</v>
      </c>
      <c r="C458" s="268" t="s">
        <v>53</v>
      </c>
      <c r="D458" s="228" t="s">
        <v>5</v>
      </c>
      <c r="E458" s="230">
        <v>28450</v>
      </c>
      <c r="F458" s="228" t="s">
        <v>316</v>
      </c>
      <c r="G458" s="228"/>
      <c r="H458" s="228"/>
      <c r="I458" s="229">
        <f t="shared" si="21"/>
        <v>0</v>
      </c>
      <c r="J458" s="229"/>
      <c r="K458" s="229">
        <f t="shared" si="22"/>
        <v>0</v>
      </c>
      <c r="L458" s="230">
        <f t="shared" si="23"/>
        <v>28450</v>
      </c>
    </row>
    <row r="459" spans="2:12" ht="15.75" hidden="1" x14ac:dyDescent="0.25">
      <c r="B459" s="227" t="s">
        <v>328</v>
      </c>
      <c r="C459" s="227" t="s">
        <v>54</v>
      </c>
      <c r="D459" s="228" t="s">
        <v>5</v>
      </c>
      <c r="E459" s="230">
        <v>0</v>
      </c>
      <c r="F459" s="228" t="s">
        <v>316</v>
      </c>
      <c r="G459" s="228"/>
      <c r="H459" s="228"/>
      <c r="I459" s="229">
        <f t="shared" si="21"/>
        <v>0</v>
      </c>
      <c r="J459" s="229"/>
      <c r="K459" s="229">
        <f t="shared" si="22"/>
        <v>0</v>
      </c>
      <c r="L459" s="230">
        <f t="shared" si="23"/>
        <v>0</v>
      </c>
    </row>
    <row r="460" spans="2:12" ht="15.75" hidden="1" x14ac:dyDescent="0.25">
      <c r="B460" s="227" t="s">
        <v>328</v>
      </c>
      <c r="C460" s="227" t="s">
        <v>55</v>
      </c>
      <c r="D460" s="228" t="s">
        <v>5</v>
      </c>
      <c r="E460" s="230">
        <v>0</v>
      </c>
      <c r="F460" s="228" t="s">
        <v>316</v>
      </c>
      <c r="G460" s="228"/>
      <c r="H460" s="228"/>
      <c r="I460" s="229">
        <f t="shared" si="21"/>
        <v>0</v>
      </c>
      <c r="J460" s="229"/>
      <c r="K460" s="229">
        <f t="shared" si="22"/>
        <v>0</v>
      </c>
      <c r="L460" s="230">
        <f t="shared" si="23"/>
        <v>0</v>
      </c>
    </row>
    <row r="461" spans="2:12" ht="15.75" hidden="1" x14ac:dyDescent="0.25">
      <c r="B461" s="227" t="s">
        <v>328</v>
      </c>
      <c r="C461" s="227" t="s">
        <v>56</v>
      </c>
      <c r="D461" s="228" t="s">
        <v>5</v>
      </c>
      <c r="E461" s="230">
        <v>0</v>
      </c>
      <c r="F461" s="228" t="s">
        <v>316</v>
      </c>
      <c r="G461" s="228"/>
      <c r="H461" s="228"/>
      <c r="I461" s="229">
        <f t="shared" si="21"/>
        <v>0</v>
      </c>
      <c r="J461" s="229"/>
      <c r="K461" s="229">
        <f t="shared" si="22"/>
        <v>0</v>
      </c>
      <c r="L461" s="230">
        <f t="shared" si="23"/>
        <v>0</v>
      </c>
    </row>
    <row r="462" spans="2:12" ht="15.75" x14ac:dyDescent="0.25">
      <c r="B462" s="268" t="s">
        <v>328</v>
      </c>
      <c r="C462" s="268" t="s">
        <v>57</v>
      </c>
      <c r="D462" s="228" t="s">
        <v>5</v>
      </c>
      <c r="E462" s="230">
        <v>60000</v>
      </c>
      <c r="F462" s="228" t="s">
        <v>316</v>
      </c>
      <c r="G462" s="228"/>
      <c r="H462" s="228"/>
      <c r="I462" s="229">
        <f t="shared" si="21"/>
        <v>0</v>
      </c>
      <c r="J462" s="229"/>
      <c r="K462" s="229">
        <f t="shared" si="22"/>
        <v>0</v>
      </c>
      <c r="L462" s="230">
        <f t="shared" si="23"/>
        <v>60000</v>
      </c>
    </row>
    <row r="463" spans="2:12" ht="15.75" hidden="1" x14ac:dyDescent="0.25">
      <c r="B463" s="227" t="e">
        <v>#N/A</v>
      </c>
      <c r="C463" s="227" t="e">
        <v>#N/A</v>
      </c>
      <c r="D463" s="228" t="e">
        <v>#N/A</v>
      </c>
      <c r="E463" s="230" t="e">
        <v>#N/A</v>
      </c>
      <c r="F463" s="228" t="s">
        <v>316</v>
      </c>
      <c r="G463" s="228"/>
      <c r="H463" s="228"/>
      <c r="I463" s="229">
        <f t="shared" si="21"/>
        <v>0</v>
      </c>
      <c r="J463" s="229"/>
      <c r="K463" s="229" t="e">
        <f t="shared" si="22"/>
        <v>#N/A</v>
      </c>
      <c r="L463" s="230" t="e">
        <f t="shared" si="23"/>
        <v>#N/A</v>
      </c>
    </row>
    <row r="464" spans="2:12" ht="15.75" hidden="1" x14ac:dyDescent="0.25">
      <c r="B464" s="227" t="s">
        <v>852</v>
      </c>
      <c r="C464" s="227" t="s">
        <v>58</v>
      </c>
      <c r="D464" s="228">
        <v>0</v>
      </c>
      <c r="E464" s="230">
        <v>0</v>
      </c>
      <c r="F464" s="228" t="s">
        <v>316</v>
      </c>
      <c r="G464" s="228"/>
      <c r="H464" s="228"/>
      <c r="I464" s="229">
        <f t="shared" si="21"/>
        <v>0</v>
      </c>
      <c r="J464" s="229"/>
      <c r="K464" s="229">
        <f t="shared" si="22"/>
        <v>0</v>
      </c>
      <c r="L464" s="230">
        <f t="shared" si="23"/>
        <v>0</v>
      </c>
    </row>
    <row r="465" spans="2:12" ht="15.75" collapsed="1" x14ac:dyDescent="0.25">
      <c r="B465" s="268" t="s">
        <v>326</v>
      </c>
      <c r="C465" s="268" t="s">
        <v>59</v>
      </c>
      <c r="D465" s="228" t="s">
        <v>7</v>
      </c>
      <c r="E465" s="230">
        <v>385.00000000000006</v>
      </c>
      <c r="F465" s="228" t="s">
        <v>316</v>
      </c>
      <c r="G465" s="228"/>
      <c r="H465" s="228"/>
      <c r="I465" s="229">
        <f t="shared" si="21"/>
        <v>0</v>
      </c>
      <c r="J465" s="229"/>
      <c r="K465" s="229">
        <f t="shared" si="22"/>
        <v>0</v>
      </c>
      <c r="L465" s="230">
        <f t="shared" si="23"/>
        <v>385.00000000000006</v>
      </c>
    </row>
    <row r="466" spans="2:12" ht="15.75" hidden="1" x14ac:dyDescent="0.25">
      <c r="B466" s="227" t="s">
        <v>326</v>
      </c>
      <c r="C466" s="227" t="s">
        <v>60</v>
      </c>
      <c r="D466" s="228" t="s">
        <v>7</v>
      </c>
      <c r="E466" s="230">
        <v>0</v>
      </c>
      <c r="F466" s="228" t="s">
        <v>316</v>
      </c>
      <c r="G466" s="228"/>
      <c r="H466" s="228"/>
      <c r="I466" s="229">
        <f t="shared" si="21"/>
        <v>0</v>
      </c>
      <c r="J466" s="229"/>
      <c r="K466" s="229">
        <f t="shared" si="22"/>
        <v>0</v>
      </c>
      <c r="L466" s="230">
        <f t="shared" si="23"/>
        <v>0</v>
      </c>
    </row>
    <row r="467" spans="2:12" ht="15.75" x14ac:dyDescent="0.25">
      <c r="B467" s="268" t="s">
        <v>326</v>
      </c>
      <c r="C467" s="268" t="s">
        <v>61</v>
      </c>
      <c r="D467" s="228" t="s">
        <v>7</v>
      </c>
      <c r="E467" s="230">
        <v>220.00000000000003</v>
      </c>
      <c r="F467" s="228" t="s">
        <v>316</v>
      </c>
      <c r="G467" s="228"/>
      <c r="H467" s="228"/>
      <c r="I467" s="229">
        <f t="shared" si="21"/>
        <v>0</v>
      </c>
      <c r="J467" s="229"/>
      <c r="K467" s="229">
        <f t="shared" si="22"/>
        <v>0</v>
      </c>
      <c r="L467" s="230">
        <f t="shared" si="23"/>
        <v>220.00000000000003</v>
      </c>
    </row>
    <row r="468" spans="2:12" ht="15.75" x14ac:dyDescent="0.25">
      <c r="B468" s="268" t="s">
        <v>326</v>
      </c>
      <c r="C468" s="268" t="s">
        <v>62</v>
      </c>
      <c r="D468" s="228" t="s">
        <v>7</v>
      </c>
      <c r="E468" s="230">
        <v>600</v>
      </c>
      <c r="F468" s="228" t="s">
        <v>316</v>
      </c>
      <c r="G468" s="228"/>
      <c r="H468" s="228"/>
      <c r="I468" s="229">
        <f t="shared" si="21"/>
        <v>0</v>
      </c>
      <c r="J468" s="229"/>
      <c r="K468" s="229">
        <f t="shared" si="22"/>
        <v>0</v>
      </c>
      <c r="L468" s="230">
        <f t="shared" si="23"/>
        <v>600</v>
      </c>
    </row>
    <row r="469" spans="2:12" ht="15.75" x14ac:dyDescent="0.25">
      <c r="B469" s="268" t="s">
        <v>326</v>
      </c>
      <c r="C469" s="268" t="s">
        <v>63</v>
      </c>
      <c r="D469" s="228" t="s">
        <v>7</v>
      </c>
      <c r="E469" s="230">
        <v>1100</v>
      </c>
      <c r="F469" s="228" t="s">
        <v>316</v>
      </c>
      <c r="G469" s="228"/>
      <c r="H469" s="228"/>
      <c r="I469" s="229">
        <f t="shared" si="21"/>
        <v>0</v>
      </c>
      <c r="J469" s="229"/>
      <c r="K469" s="229">
        <f t="shared" si="22"/>
        <v>0</v>
      </c>
      <c r="L469" s="230">
        <f t="shared" si="23"/>
        <v>1100</v>
      </c>
    </row>
    <row r="470" spans="2:12" ht="15.75" x14ac:dyDescent="0.25">
      <c r="B470" s="268" t="s">
        <v>326</v>
      </c>
      <c r="C470" s="268" t="s">
        <v>64</v>
      </c>
      <c r="D470" s="228" t="s">
        <v>7</v>
      </c>
      <c r="E470" s="230">
        <v>544.5</v>
      </c>
      <c r="F470" s="228" t="s">
        <v>316</v>
      </c>
      <c r="G470" s="228"/>
      <c r="H470" s="228"/>
      <c r="I470" s="229">
        <f t="shared" si="21"/>
        <v>0</v>
      </c>
      <c r="J470" s="229"/>
      <c r="K470" s="229">
        <f t="shared" si="22"/>
        <v>0</v>
      </c>
      <c r="L470" s="230">
        <f t="shared" si="23"/>
        <v>544.5</v>
      </c>
    </row>
    <row r="471" spans="2:12" ht="15.75" hidden="1" x14ac:dyDescent="0.25">
      <c r="B471" s="227" t="s">
        <v>326</v>
      </c>
      <c r="C471" s="227" t="s">
        <v>65</v>
      </c>
      <c r="D471" s="228" t="s">
        <v>7</v>
      </c>
      <c r="E471" s="230">
        <v>0</v>
      </c>
      <c r="F471" s="228" t="s">
        <v>316</v>
      </c>
      <c r="G471" s="228"/>
      <c r="H471" s="228"/>
      <c r="I471" s="229">
        <f t="shared" si="21"/>
        <v>0</v>
      </c>
      <c r="J471" s="229"/>
      <c r="K471" s="229">
        <f t="shared" si="22"/>
        <v>0</v>
      </c>
      <c r="L471" s="230">
        <f t="shared" si="23"/>
        <v>0</v>
      </c>
    </row>
    <row r="472" spans="2:12" ht="15.75" hidden="1" x14ac:dyDescent="0.25">
      <c r="B472" s="227" t="e">
        <v>#N/A</v>
      </c>
      <c r="C472" s="227" t="e">
        <v>#N/A</v>
      </c>
      <c r="D472" s="228" t="e">
        <v>#N/A</v>
      </c>
      <c r="E472" s="230" t="e">
        <v>#N/A</v>
      </c>
      <c r="F472" s="228" t="s">
        <v>316</v>
      </c>
      <c r="G472" s="228"/>
      <c r="H472" s="228"/>
      <c r="I472" s="229">
        <f t="shared" si="21"/>
        <v>0</v>
      </c>
      <c r="J472" s="229"/>
      <c r="K472" s="229" t="e">
        <f t="shared" si="22"/>
        <v>#N/A</v>
      </c>
      <c r="L472" s="230" t="e">
        <f t="shared" si="23"/>
        <v>#N/A</v>
      </c>
    </row>
    <row r="473" spans="2:12" ht="30" hidden="1" x14ac:dyDescent="0.25">
      <c r="B473" s="227" t="s">
        <v>852</v>
      </c>
      <c r="C473" s="227" t="s">
        <v>145</v>
      </c>
      <c r="D473" s="228">
        <v>0</v>
      </c>
      <c r="E473" s="230">
        <v>0</v>
      </c>
      <c r="F473" s="228" t="s">
        <v>316</v>
      </c>
      <c r="G473" s="228"/>
      <c r="H473" s="228"/>
      <c r="I473" s="229">
        <f t="shared" si="21"/>
        <v>0</v>
      </c>
      <c r="J473" s="229"/>
      <c r="K473" s="229">
        <f t="shared" si="22"/>
        <v>0</v>
      </c>
      <c r="L473" s="230">
        <f t="shared" si="23"/>
        <v>0</v>
      </c>
    </row>
    <row r="474" spans="2:12" ht="30" hidden="1" collapsed="1" x14ac:dyDescent="0.25">
      <c r="B474" s="227" t="s">
        <v>320</v>
      </c>
      <c r="C474" s="227" t="s">
        <v>66</v>
      </c>
      <c r="D474" s="228" t="s">
        <v>67</v>
      </c>
      <c r="E474" s="230">
        <v>0</v>
      </c>
      <c r="F474" s="228" t="s">
        <v>316</v>
      </c>
      <c r="G474" s="228"/>
      <c r="H474" s="228"/>
      <c r="I474" s="229">
        <f t="shared" si="21"/>
        <v>0</v>
      </c>
      <c r="J474" s="229"/>
      <c r="K474" s="229">
        <f t="shared" si="22"/>
        <v>0</v>
      </c>
      <c r="L474" s="230">
        <f t="shared" si="23"/>
        <v>0</v>
      </c>
    </row>
    <row r="475" spans="2:12" ht="30" hidden="1" x14ac:dyDescent="0.25">
      <c r="B475" s="227" t="s">
        <v>320</v>
      </c>
      <c r="C475" s="227" t="s">
        <v>68</v>
      </c>
      <c r="D475" s="228" t="s">
        <v>67</v>
      </c>
      <c r="E475" s="230">
        <v>0</v>
      </c>
      <c r="F475" s="228" t="s">
        <v>316</v>
      </c>
      <c r="G475" s="228"/>
      <c r="H475" s="228"/>
      <c r="I475" s="229">
        <f t="shared" si="21"/>
        <v>0</v>
      </c>
      <c r="J475" s="229"/>
      <c r="K475" s="229">
        <f t="shared" si="22"/>
        <v>0</v>
      </c>
      <c r="L475" s="230">
        <f t="shared" si="23"/>
        <v>0</v>
      </c>
    </row>
    <row r="476" spans="2:12" ht="30" hidden="1" x14ac:dyDescent="0.25">
      <c r="B476" s="227" t="s">
        <v>320</v>
      </c>
      <c r="C476" s="227" t="s">
        <v>69</v>
      </c>
      <c r="D476" s="228" t="s">
        <v>5</v>
      </c>
      <c r="E476" s="230">
        <v>0</v>
      </c>
      <c r="F476" s="228" t="s">
        <v>316</v>
      </c>
      <c r="G476" s="228"/>
      <c r="H476" s="228"/>
      <c r="I476" s="229">
        <f t="shared" si="21"/>
        <v>0</v>
      </c>
      <c r="J476" s="229"/>
      <c r="K476" s="229">
        <f t="shared" si="22"/>
        <v>0</v>
      </c>
      <c r="L476" s="230">
        <f t="shared" si="23"/>
        <v>0</v>
      </c>
    </row>
    <row r="477" spans="2:12" ht="15.75" hidden="1" x14ac:dyDescent="0.25">
      <c r="B477" s="227" t="e">
        <v>#N/A</v>
      </c>
      <c r="C477" s="227" t="e">
        <v>#N/A</v>
      </c>
      <c r="D477" s="228" t="e">
        <v>#N/A</v>
      </c>
      <c r="E477" s="230" t="e">
        <v>#N/A</v>
      </c>
      <c r="F477" s="228" t="s">
        <v>316</v>
      </c>
      <c r="G477" s="228"/>
      <c r="H477" s="228"/>
      <c r="I477" s="229">
        <f t="shared" si="21"/>
        <v>0</v>
      </c>
      <c r="J477" s="229"/>
      <c r="K477" s="229" t="e">
        <f t="shared" si="22"/>
        <v>#N/A</v>
      </c>
      <c r="L477" s="230" t="e">
        <f t="shared" si="23"/>
        <v>#N/A</v>
      </c>
    </row>
    <row r="478" spans="2:12" ht="15.75" hidden="1" x14ac:dyDescent="0.25">
      <c r="B478" s="227" t="s">
        <v>852</v>
      </c>
      <c r="C478" s="227" t="s">
        <v>198</v>
      </c>
      <c r="D478" s="228">
        <v>0</v>
      </c>
      <c r="E478" s="230">
        <v>0</v>
      </c>
      <c r="F478" s="228" t="s">
        <v>316</v>
      </c>
      <c r="G478" s="228"/>
      <c r="H478" s="228"/>
      <c r="I478" s="229">
        <f t="shared" si="21"/>
        <v>0</v>
      </c>
      <c r="J478" s="229"/>
      <c r="K478" s="229">
        <f t="shared" si="22"/>
        <v>0</v>
      </c>
      <c r="L478" s="230">
        <f t="shared" si="23"/>
        <v>0</v>
      </c>
    </row>
    <row r="479" spans="2:12" ht="15.75" hidden="1" x14ac:dyDescent="0.25">
      <c r="B479" s="227" t="e">
        <v>#N/A</v>
      </c>
      <c r="C479" s="227" t="e">
        <v>#N/A</v>
      </c>
      <c r="D479" s="228" t="e">
        <v>#N/A</v>
      </c>
      <c r="E479" s="230" t="e">
        <v>#N/A</v>
      </c>
      <c r="F479" s="228" t="s">
        <v>316</v>
      </c>
      <c r="G479" s="228"/>
      <c r="H479" s="228"/>
      <c r="I479" s="229">
        <f t="shared" si="21"/>
        <v>0</v>
      </c>
      <c r="J479" s="229"/>
      <c r="K479" s="229" t="e">
        <f t="shared" si="22"/>
        <v>#N/A</v>
      </c>
      <c r="L479" s="230" t="e">
        <f t="shared" si="23"/>
        <v>#N/A</v>
      </c>
    </row>
    <row r="480" spans="2:12" ht="15.75" hidden="1" x14ac:dyDescent="0.25">
      <c r="B480" s="227" t="s">
        <v>852</v>
      </c>
      <c r="C480" s="227" t="s">
        <v>146</v>
      </c>
      <c r="D480" s="228">
        <v>0</v>
      </c>
      <c r="E480" s="230">
        <v>0</v>
      </c>
      <c r="F480" s="228" t="s">
        <v>316</v>
      </c>
      <c r="G480" s="228"/>
      <c r="H480" s="228"/>
      <c r="I480" s="229">
        <f t="shared" si="21"/>
        <v>0</v>
      </c>
      <c r="J480" s="229"/>
      <c r="K480" s="229">
        <f t="shared" si="22"/>
        <v>0</v>
      </c>
      <c r="L480" s="230">
        <f t="shared" si="23"/>
        <v>0</v>
      </c>
    </row>
    <row r="481" spans="2:12" ht="15.75" hidden="1" x14ac:dyDescent="0.25">
      <c r="B481" s="227" t="e">
        <v>#N/A</v>
      </c>
      <c r="C481" s="227" t="e">
        <v>#N/A</v>
      </c>
      <c r="D481" s="228" t="e">
        <v>#N/A</v>
      </c>
      <c r="E481" s="230" t="e">
        <v>#N/A</v>
      </c>
      <c r="F481" s="228" t="s">
        <v>316</v>
      </c>
      <c r="G481" s="228"/>
      <c r="H481" s="228"/>
      <c r="I481" s="229">
        <f t="shared" si="21"/>
        <v>0</v>
      </c>
      <c r="J481" s="229"/>
      <c r="K481" s="229" t="e">
        <f t="shared" si="22"/>
        <v>#N/A</v>
      </c>
      <c r="L481" s="230" t="e">
        <f t="shared" si="23"/>
        <v>#N/A</v>
      </c>
    </row>
    <row r="482" spans="2:12" ht="15.75" hidden="1" x14ac:dyDescent="0.25">
      <c r="B482" s="227" t="s">
        <v>852</v>
      </c>
      <c r="C482" s="227" t="s">
        <v>147</v>
      </c>
      <c r="D482" s="228">
        <v>0</v>
      </c>
      <c r="E482" s="230">
        <v>0</v>
      </c>
      <c r="F482" s="228" t="s">
        <v>316</v>
      </c>
      <c r="G482" s="228"/>
      <c r="H482" s="228"/>
      <c r="I482" s="229">
        <f t="shared" si="21"/>
        <v>0</v>
      </c>
      <c r="J482" s="229"/>
      <c r="K482" s="229">
        <f t="shared" si="22"/>
        <v>0</v>
      </c>
      <c r="L482" s="230">
        <f t="shared" si="23"/>
        <v>0</v>
      </c>
    </row>
    <row r="483" spans="2:12" ht="15.75" hidden="1" x14ac:dyDescent="0.25">
      <c r="B483" s="227" t="e">
        <v>#N/A</v>
      </c>
      <c r="C483" s="227" t="e">
        <v>#N/A</v>
      </c>
      <c r="D483" s="228" t="e">
        <v>#N/A</v>
      </c>
      <c r="E483" s="230" t="e">
        <v>#N/A</v>
      </c>
      <c r="F483" s="228" t="s">
        <v>316</v>
      </c>
      <c r="G483" s="228"/>
      <c r="H483" s="228"/>
      <c r="I483" s="229">
        <f t="shared" si="21"/>
        <v>0</v>
      </c>
      <c r="J483" s="229"/>
      <c r="K483" s="229" t="e">
        <f t="shared" si="22"/>
        <v>#N/A</v>
      </c>
      <c r="L483" s="230" t="e">
        <f t="shared" si="23"/>
        <v>#N/A</v>
      </c>
    </row>
    <row r="484" spans="2:12" ht="15.75" hidden="1" x14ac:dyDescent="0.25">
      <c r="B484" s="227" t="s">
        <v>852</v>
      </c>
      <c r="C484" s="227" t="s">
        <v>199</v>
      </c>
      <c r="D484" s="228">
        <v>0</v>
      </c>
      <c r="E484" s="230">
        <v>0</v>
      </c>
      <c r="F484" s="228" t="s">
        <v>316</v>
      </c>
      <c r="G484" s="228"/>
      <c r="H484" s="228"/>
      <c r="I484" s="229">
        <f t="shared" si="21"/>
        <v>0</v>
      </c>
      <c r="J484" s="229"/>
      <c r="K484" s="229">
        <f t="shared" si="22"/>
        <v>0</v>
      </c>
      <c r="L484" s="230">
        <f t="shared" si="23"/>
        <v>0</v>
      </c>
    </row>
    <row r="485" spans="2:12" ht="15.75" hidden="1" x14ac:dyDescent="0.25">
      <c r="B485" s="227" t="e">
        <v>#N/A</v>
      </c>
      <c r="C485" s="227" t="e">
        <v>#N/A</v>
      </c>
      <c r="D485" s="228" t="e">
        <v>#N/A</v>
      </c>
      <c r="E485" s="230" t="e">
        <v>#N/A</v>
      </c>
      <c r="F485" s="228" t="s">
        <v>316</v>
      </c>
      <c r="G485" s="228"/>
      <c r="H485" s="228"/>
      <c r="I485" s="229">
        <f t="shared" si="21"/>
        <v>0</v>
      </c>
      <c r="J485" s="229"/>
      <c r="K485" s="229" t="e">
        <f t="shared" si="22"/>
        <v>#N/A</v>
      </c>
      <c r="L485" s="230" t="e">
        <f t="shared" si="23"/>
        <v>#N/A</v>
      </c>
    </row>
    <row r="486" spans="2:12" ht="15.75" hidden="1" x14ac:dyDescent="0.25">
      <c r="B486" s="227" t="s">
        <v>852</v>
      </c>
      <c r="C486" s="227" t="s">
        <v>148</v>
      </c>
      <c r="D486" s="228">
        <v>0</v>
      </c>
      <c r="E486" s="230">
        <v>0</v>
      </c>
      <c r="F486" s="228" t="s">
        <v>316</v>
      </c>
      <c r="G486" s="228"/>
      <c r="H486" s="228"/>
      <c r="I486" s="229">
        <f t="shared" si="21"/>
        <v>0</v>
      </c>
      <c r="J486" s="229"/>
      <c r="K486" s="229">
        <f t="shared" si="22"/>
        <v>0</v>
      </c>
      <c r="L486" s="230">
        <f t="shared" si="23"/>
        <v>0</v>
      </c>
    </row>
    <row r="487" spans="2:12" hidden="1" x14ac:dyDescent="0.25">
      <c r="B487" s="244"/>
      <c r="C487" s="244"/>
    </row>
    <row r="488" spans="2:12" hidden="1" x14ac:dyDescent="0.25">
      <c r="B488" s="244"/>
      <c r="C488" s="244"/>
    </row>
    <row r="489" spans="2:12" s="240" customFormat="1" ht="15.75" hidden="1" x14ac:dyDescent="0.25">
      <c r="B489" s="217" t="s">
        <v>852</v>
      </c>
      <c r="C489" s="217" t="s">
        <v>3</v>
      </c>
      <c r="D489" s="218">
        <v>0</v>
      </c>
      <c r="E489" s="40">
        <v>0</v>
      </c>
      <c r="F489" s="218" t="s">
        <v>316</v>
      </c>
      <c r="G489" s="218"/>
      <c r="H489" s="218"/>
      <c r="I489" s="39">
        <f>G489+H489</f>
        <v>0</v>
      </c>
      <c r="J489" s="39"/>
      <c r="K489" s="39">
        <f>J489*E489</f>
        <v>0</v>
      </c>
      <c r="L489" s="40">
        <f>E489+I489+K489</f>
        <v>0</v>
      </c>
    </row>
    <row r="490" spans="2:12" ht="15.75" collapsed="1" x14ac:dyDescent="0.25">
      <c r="B490" s="268" t="s">
        <v>317</v>
      </c>
      <c r="C490" s="268" t="s">
        <v>85</v>
      </c>
      <c r="D490" s="228" t="s">
        <v>77</v>
      </c>
      <c r="E490" s="230">
        <v>50000</v>
      </c>
      <c r="F490" s="228" t="s">
        <v>316</v>
      </c>
      <c r="G490" s="228"/>
      <c r="H490" s="228"/>
      <c r="I490" s="229">
        <f t="shared" ref="I490:I553" si="24">G490+H490</f>
        <v>0</v>
      </c>
      <c r="J490" s="229"/>
      <c r="K490" s="229">
        <f t="shared" ref="K490:K553" si="25">J490*E490</f>
        <v>0</v>
      </c>
      <c r="L490" s="230">
        <f t="shared" ref="L490:L553" si="26">E490+I490+K490</f>
        <v>50000</v>
      </c>
    </row>
    <row r="491" spans="2:12" ht="15.75" x14ac:dyDescent="0.25">
      <c r="B491" s="268" t="s">
        <v>317</v>
      </c>
      <c r="C491" s="268" t="s">
        <v>86</v>
      </c>
      <c r="D491" s="228" t="s">
        <v>7</v>
      </c>
      <c r="E491" s="230">
        <v>357.50000000000006</v>
      </c>
      <c r="F491" s="228" t="s">
        <v>316</v>
      </c>
      <c r="G491" s="228"/>
      <c r="H491" s="228"/>
      <c r="I491" s="229">
        <f t="shared" si="24"/>
        <v>0</v>
      </c>
      <c r="J491" s="229"/>
      <c r="K491" s="229">
        <f t="shared" si="25"/>
        <v>0</v>
      </c>
      <c r="L491" s="230">
        <f t="shared" si="26"/>
        <v>357.50000000000006</v>
      </c>
    </row>
    <row r="492" spans="2:12" ht="15.75" hidden="1" x14ac:dyDescent="0.25">
      <c r="B492" s="227" t="s">
        <v>317</v>
      </c>
      <c r="C492" s="227" t="s">
        <v>87</v>
      </c>
      <c r="D492" s="228" t="s">
        <v>7</v>
      </c>
      <c r="E492" s="230">
        <v>0</v>
      </c>
      <c r="F492" s="228" t="s">
        <v>316</v>
      </c>
      <c r="G492" s="228"/>
      <c r="H492" s="228"/>
      <c r="I492" s="229">
        <f t="shared" si="24"/>
        <v>0</v>
      </c>
      <c r="J492" s="229"/>
      <c r="K492" s="229">
        <f t="shared" si="25"/>
        <v>0</v>
      </c>
      <c r="L492" s="230">
        <f t="shared" si="26"/>
        <v>0</v>
      </c>
    </row>
    <row r="493" spans="2:12" ht="15.75" x14ac:dyDescent="0.25">
      <c r="B493" s="268" t="s">
        <v>317</v>
      </c>
      <c r="C493" s="268" t="s">
        <v>88</v>
      </c>
      <c r="D493" s="228" t="s">
        <v>89</v>
      </c>
      <c r="E493" s="230">
        <v>11000</v>
      </c>
      <c r="F493" s="228" t="s">
        <v>316</v>
      </c>
      <c r="G493" s="228"/>
      <c r="H493" s="228"/>
      <c r="I493" s="229">
        <f t="shared" si="24"/>
        <v>0</v>
      </c>
      <c r="J493" s="229"/>
      <c r="K493" s="229">
        <f t="shared" si="25"/>
        <v>0</v>
      </c>
      <c r="L493" s="230">
        <f t="shared" si="26"/>
        <v>11000</v>
      </c>
    </row>
    <row r="494" spans="2:12" ht="15.75" hidden="1" x14ac:dyDescent="0.25">
      <c r="B494" s="227" t="e">
        <v>#N/A</v>
      </c>
      <c r="C494" s="227" t="e">
        <v>#N/A</v>
      </c>
      <c r="D494" s="228" t="e">
        <v>#N/A</v>
      </c>
      <c r="E494" s="230" t="e">
        <v>#N/A</v>
      </c>
      <c r="F494" s="228" t="s">
        <v>316</v>
      </c>
      <c r="G494" s="228"/>
      <c r="H494" s="228"/>
      <c r="I494" s="229">
        <f t="shared" si="24"/>
        <v>0</v>
      </c>
      <c r="J494" s="229"/>
      <c r="K494" s="229" t="e">
        <f t="shared" si="25"/>
        <v>#N/A</v>
      </c>
      <c r="L494" s="230" t="e">
        <f t="shared" si="26"/>
        <v>#N/A</v>
      </c>
    </row>
    <row r="495" spans="2:12" ht="15.75" hidden="1" collapsed="1" x14ac:dyDescent="0.25">
      <c r="B495" s="227" t="s">
        <v>317</v>
      </c>
      <c r="C495" s="227" t="s">
        <v>71</v>
      </c>
      <c r="D495" s="228" t="s">
        <v>77</v>
      </c>
      <c r="E495" s="230">
        <v>0</v>
      </c>
      <c r="F495" s="228" t="s">
        <v>316</v>
      </c>
      <c r="G495" s="228"/>
      <c r="H495" s="228"/>
      <c r="I495" s="229">
        <f t="shared" si="24"/>
        <v>0</v>
      </c>
      <c r="J495" s="229"/>
      <c r="K495" s="229">
        <f t="shared" si="25"/>
        <v>0</v>
      </c>
      <c r="L495" s="230">
        <f t="shared" si="26"/>
        <v>0</v>
      </c>
    </row>
    <row r="496" spans="2:12" ht="15.75" hidden="1" x14ac:dyDescent="0.25">
      <c r="B496" s="227" t="s">
        <v>317</v>
      </c>
      <c r="C496" s="227" t="s">
        <v>4</v>
      </c>
      <c r="D496" s="228" t="s">
        <v>77</v>
      </c>
      <c r="E496" s="230">
        <v>0</v>
      </c>
      <c r="F496" s="228" t="s">
        <v>316</v>
      </c>
      <c r="G496" s="228"/>
      <c r="H496" s="228"/>
      <c r="I496" s="229">
        <f t="shared" si="24"/>
        <v>0</v>
      </c>
      <c r="J496" s="229"/>
      <c r="K496" s="229">
        <f t="shared" si="25"/>
        <v>0</v>
      </c>
      <c r="L496" s="230">
        <f t="shared" si="26"/>
        <v>0</v>
      </c>
    </row>
    <row r="497" spans="2:12" ht="30" hidden="1" x14ac:dyDescent="0.25">
      <c r="B497" s="227" t="s">
        <v>317</v>
      </c>
      <c r="C497" s="227" t="s">
        <v>72</v>
      </c>
      <c r="D497" s="228" t="s">
        <v>77</v>
      </c>
      <c r="E497" s="230">
        <v>0</v>
      </c>
      <c r="F497" s="228" t="s">
        <v>316</v>
      </c>
      <c r="G497" s="228"/>
      <c r="H497" s="228"/>
      <c r="I497" s="229">
        <f t="shared" si="24"/>
        <v>0</v>
      </c>
      <c r="J497" s="229"/>
      <c r="K497" s="229">
        <f t="shared" si="25"/>
        <v>0</v>
      </c>
      <c r="L497" s="230">
        <f t="shared" si="26"/>
        <v>0</v>
      </c>
    </row>
    <row r="498" spans="2:12" ht="15.75" hidden="1" x14ac:dyDescent="0.25">
      <c r="B498" s="227" t="s">
        <v>317</v>
      </c>
      <c r="C498" s="227" t="s">
        <v>73</v>
      </c>
      <c r="D498" s="228" t="s">
        <v>82</v>
      </c>
      <c r="E498" s="230">
        <v>0</v>
      </c>
      <c r="F498" s="228" t="s">
        <v>316</v>
      </c>
      <c r="G498" s="228"/>
      <c r="H498" s="228"/>
      <c r="I498" s="229">
        <f t="shared" si="24"/>
        <v>0</v>
      </c>
      <c r="J498" s="229"/>
      <c r="K498" s="229">
        <f t="shared" si="25"/>
        <v>0</v>
      </c>
      <c r="L498" s="230">
        <f t="shared" si="26"/>
        <v>0</v>
      </c>
    </row>
    <row r="499" spans="2:12" ht="15.75" hidden="1" x14ac:dyDescent="0.25">
      <c r="B499" s="227" t="s">
        <v>317</v>
      </c>
      <c r="C499" s="227" t="s">
        <v>74</v>
      </c>
      <c r="D499" s="228" t="s">
        <v>82</v>
      </c>
      <c r="E499" s="230">
        <v>0</v>
      </c>
      <c r="F499" s="228" t="s">
        <v>316</v>
      </c>
      <c r="G499" s="228"/>
      <c r="H499" s="228"/>
      <c r="I499" s="229">
        <f t="shared" si="24"/>
        <v>0</v>
      </c>
      <c r="J499" s="229"/>
      <c r="K499" s="229">
        <f t="shared" si="25"/>
        <v>0</v>
      </c>
      <c r="L499" s="230">
        <f t="shared" si="26"/>
        <v>0</v>
      </c>
    </row>
    <row r="500" spans="2:12" ht="15.75" hidden="1" x14ac:dyDescent="0.25">
      <c r="B500" s="227" t="e">
        <v>#N/A</v>
      </c>
      <c r="C500" s="227" t="e">
        <v>#N/A</v>
      </c>
      <c r="D500" s="228" t="e">
        <v>#N/A</v>
      </c>
      <c r="E500" s="230" t="e">
        <v>#N/A</v>
      </c>
      <c r="F500" s="228" t="s">
        <v>316</v>
      </c>
      <c r="G500" s="228"/>
      <c r="H500" s="228"/>
      <c r="I500" s="229">
        <f t="shared" si="24"/>
        <v>0</v>
      </c>
      <c r="J500" s="229"/>
      <c r="K500" s="229" t="e">
        <f t="shared" si="25"/>
        <v>#N/A</v>
      </c>
      <c r="L500" s="230" t="e">
        <f t="shared" si="26"/>
        <v>#N/A</v>
      </c>
    </row>
    <row r="501" spans="2:12" ht="15.75" hidden="1" collapsed="1" x14ac:dyDescent="0.25">
      <c r="B501" s="227" t="s">
        <v>317</v>
      </c>
      <c r="C501" s="227" t="s">
        <v>76</v>
      </c>
      <c r="D501" s="228" t="s">
        <v>77</v>
      </c>
      <c r="E501" s="230">
        <v>0</v>
      </c>
      <c r="F501" s="228" t="s">
        <v>316</v>
      </c>
      <c r="G501" s="228"/>
      <c r="H501" s="228"/>
      <c r="I501" s="229">
        <f t="shared" si="24"/>
        <v>0</v>
      </c>
      <c r="J501" s="229"/>
      <c r="K501" s="229">
        <f t="shared" si="25"/>
        <v>0</v>
      </c>
      <c r="L501" s="230">
        <f t="shared" si="26"/>
        <v>0</v>
      </c>
    </row>
    <row r="502" spans="2:12" ht="15.75" hidden="1" x14ac:dyDescent="0.25">
      <c r="B502" s="227" t="s">
        <v>317</v>
      </c>
      <c r="C502" s="227" t="s">
        <v>78</v>
      </c>
      <c r="D502" s="228" t="s">
        <v>77</v>
      </c>
      <c r="E502" s="230">
        <v>0</v>
      </c>
      <c r="F502" s="228" t="s">
        <v>316</v>
      </c>
      <c r="G502" s="228"/>
      <c r="H502" s="228"/>
      <c r="I502" s="229">
        <f t="shared" si="24"/>
        <v>0</v>
      </c>
      <c r="J502" s="229"/>
      <c r="K502" s="229">
        <f t="shared" si="25"/>
        <v>0</v>
      </c>
      <c r="L502" s="230">
        <f t="shared" si="26"/>
        <v>0</v>
      </c>
    </row>
    <row r="503" spans="2:12" ht="15.75" hidden="1" x14ac:dyDescent="0.25">
      <c r="B503" s="227" t="s">
        <v>317</v>
      </c>
      <c r="C503" s="227" t="s">
        <v>8</v>
      </c>
      <c r="D503" s="228" t="s">
        <v>77</v>
      </c>
      <c r="E503" s="230">
        <v>0</v>
      </c>
      <c r="F503" s="228" t="s">
        <v>316</v>
      </c>
      <c r="G503" s="228"/>
      <c r="H503" s="228"/>
      <c r="I503" s="229">
        <f t="shared" si="24"/>
        <v>0</v>
      </c>
      <c r="J503" s="229"/>
      <c r="K503" s="229">
        <f t="shared" si="25"/>
        <v>0</v>
      </c>
      <c r="L503" s="230">
        <f t="shared" si="26"/>
        <v>0</v>
      </c>
    </row>
    <row r="504" spans="2:12" ht="15.75" x14ac:dyDescent="0.25">
      <c r="B504" s="268" t="s">
        <v>317</v>
      </c>
      <c r="C504" s="268" t="s">
        <v>6</v>
      </c>
      <c r="D504" s="228" t="s">
        <v>77</v>
      </c>
      <c r="E504" s="230">
        <v>500</v>
      </c>
      <c r="F504" s="228" t="s">
        <v>316</v>
      </c>
      <c r="G504" s="228"/>
      <c r="H504" s="228"/>
      <c r="I504" s="229">
        <f t="shared" si="24"/>
        <v>0</v>
      </c>
      <c r="J504" s="229"/>
      <c r="K504" s="229">
        <f t="shared" si="25"/>
        <v>0</v>
      </c>
      <c r="L504" s="230">
        <f t="shared" si="26"/>
        <v>500</v>
      </c>
    </row>
    <row r="505" spans="2:12" ht="15.75" x14ac:dyDescent="0.25">
      <c r="B505" s="268" t="s">
        <v>317</v>
      </c>
      <c r="C505" s="268" t="s">
        <v>79</v>
      </c>
      <c r="D505" s="228" t="s">
        <v>77</v>
      </c>
      <c r="E505" s="230">
        <v>344.5</v>
      </c>
      <c r="F505" s="228" t="s">
        <v>316</v>
      </c>
      <c r="G505" s="228"/>
      <c r="H505" s="228"/>
      <c r="I505" s="229">
        <f t="shared" si="24"/>
        <v>0</v>
      </c>
      <c r="J505" s="229"/>
      <c r="K505" s="229">
        <f t="shared" si="25"/>
        <v>0</v>
      </c>
      <c r="L505" s="230">
        <f t="shared" si="26"/>
        <v>344.5</v>
      </c>
    </row>
    <row r="506" spans="2:12" ht="15.75" x14ac:dyDescent="0.25">
      <c r="B506" s="268" t="s">
        <v>317</v>
      </c>
      <c r="C506" s="268" t="s">
        <v>9</v>
      </c>
      <c r="D506" s="228" t="s">
        <v>7</v>
      </c>
      <c r="E506" s="230">
        <v>250</v>
      </c>
      <c r="F506" s="228" t="s">
        <v>316</v>
      </c>
      <c r="G506" s="228"/>
      <c r="H506" s="228"/>
      <c r="I506" s="229">
        <f t="shared" si="24"/>
        <v>0</v>
      </c>
      <c r="J506" s="229"/>
      <c r="K506" s="229">
        <f t="shared" si="25"/>
        <v>0</v>
      </c>
      <c r="L506" s="230">
        <f t="shared" si="26"/>
        <v>250</v>
      </c>
    </row>
    <row r="507" spans="2:12" ht="15.75" hidden="1" x14ac:dyDescent="0.25">
      <c r="B507" s="227" t="e">
        <v>#N/A</v>
      </c>
      <c r="C507" s="227" t="e">
        <v>#N/A</v>
      </c>
      <c r="D507" s="228" t="e">
        <v>#N/A</v>
      </c>
      <c r="E507" s="230" t="e">
        <v>#N/A</v>
      </c>
      <c r="F507" s="228" t="s">
        <v>316</v>
      </c>
      <c r="G507" s="228"/>
      <c r="H507" s="228"/>
      <c r="I507" s="229">
        <f t="shared" si="24"/>
        <v>0</v>
      </c>
      <c r="J507" s="229"/>
      <c r="K507" s="229" t="e">
        <f t="shared" si="25"/>
        <v>#N/A</v>
      </c>
      <c r="L507" s="230" t="e">
        <f t="shared" si="26"/>
        <v>#N/A</v>
      </c>
    </row>
    <row r="508" spans="2:12" ht="15.75" hidden="1" collapsed="1" x14ac:dyDescent="0.25">
      <c r="B508" s="227" t="s">
        <v>317</v>
      </c>
      <c r="C508" s="227" t="s">
        <v>4</v>
      </c>
      <c r="D508" s="228" t="s">
        <v>77</v>
      </c>
      <c r="E508" s="230">
        <v>0</v>
      </c>
      <c r="F508" s="228" t="s">
        <v>316</v>
      </c>
      <c r="G508" s="228"/>
      <c r="H508" s="228"/>
      <c r="I508" s="229">
        <f t="shared" si="24"/>
        <v>0</v>
      </c>
      <c r="J508" s="229"/>
      <c r="K508" s="229">
        <f t="shared" si="25"/>
        <v>0</v>
      </c>
      <c r="L508" s="230">
        <f t="shared" si="26"/>
        <v>0</v>
      </c>
    </row>
    <row r="509" spans="2:12" ht="15.75" hidden="1" x14ac:dyDescent="0.25">
      <c r="B509" s="227" t="s">
        <v>317</v>
      </c>
      <c r="C509" s="227" t="s">
        <v>6</v>
      </c>
      <c r="D509" s="228" t="s">
        <v>77</v>
      </c>
      <c r="E509" s="230">
        <v>0</v>
      </c>
      <c r="F509" s="228" t="s">
        <v>316</v>
      </c>
      <c r="G509" s="228"/>
      <c r="H509" s="228"/>
      <c r="I509" s="229">
        <f t="shared" si="24"/>
        <v>0</v>
      </c>
      <c r="J509" s="229"/>
      <c r="K509" s="229">
        <f t="shared" si="25"/>
        <v>0</v>
      </c>
      <c r="L509" s="230">
        <f t="shared" si="26"/>
        <v>0</v>
      </c>
    </row>
    <row r="510" spans="2:12" ht="15.75" hidden="1" x14ac:dyDescent="0.25">
      <c r="B510" s="227" t="s">
        <v>317</v>
      </c>
      <c r="C510" s="227" t="s">
        <v>8</v>
      </c>
      <c r="D510" s="228" t="s">
        <v>77</v>
      </c>
      <c r="E510" s="230">
        <v>0</v>
      </c>
      <c r="F510" s="228" t="s">
        <v>316</v>
      </c>
      <c r="G510" s="228"/>
      <c r="H510" s="228"/>
      <c r="I510" s="229">
        <f t="shared" si="24"/>
        <v>0</v>
      </c>
      <c r="J510" s="229"/>
      <c r="K510" s="229">
        <f t="shared" si="25"/>
        <v>0</v>
      </c>
      <c r="L510" s="230">
        <f t="shared" si="26"/>
        <v>0</v>
      </c>
    </row>
    <row r="511" spans="2:12" ht="15.75" hidden="1" x14ac:dyDescent="0.25">
      <c r="B511" s="227" t="s">
        <v>317</v>
      </c>
      <c r="C511" s="227" t="s">
        <v>84</v>
      </c>
      <c r="D511" s="228" t="s">
        <v>7</v>
      </c>
      <c r="E511" s="230">
        <v>0</v>
      </c>
      <c r="F511" s="228" t="s">
        <v>316</v>
      </c>
      <c r="G511" s="228"/>
      <c r="H511" s="228"/>
      <c r="I511" s="229">
        <f t="shared" si="24"/>
        <v>0</v>
      </c>
      <c r="J511" s="229"/>
      <c r="K511" s="229">
        <f t="shared" si="25"/>
        <v>0</v>
      </c>
      <c r="L511" s="230">
        <f t="shared" si="26"/>
        <v>0</v>
      </c>
    </row>
    <row r="512" spans="2:12" ht="15.75" hidden="1" x14ac:dyDescent="0.25">
      <c r="B512" s="227" t="s">
        <v>317</v>
      </c>
      <c r="C512" s="227" t="s">
        <v>81</v>
      </c>
      <c r="D512" s="228" t="s">
        <v>82</v>
      </c>
      <c r="E512" s="230">
        <v>0</v>
      </c>
      <c r="F512" s="228" t="s">
        <v>316</v>
      </c>
      <c r="G512" s="228"/>
      <c r="H512" s="228"/>
      <c r="I512" s="229">
        <f t="shared" si="24"/>
        <v>0</v>
      </c>
      <c r="J512" s="229"/>
      <c r="K512" s="229">
        <f t="shared" si="25"/>
        <v>0</v>
      </c>
      <c r="L512" s="230">
        <f t="shared" si="26"/>
        <v>0</v>
      </c>
    </row>
    <row r="513" spans="2:12" ht="15.75" hidden="1" x14ac:dyDescent="0.25">
      <c r="B513" s="227" t="e">
        <v>#N/A</v>
      </c>
      <c r="C513" s="227" t="e">
        <v>#N/A</v>
      </c>
      <c r="D513" s="228" t="e">
        <v>#N/A</v>
      </c>
      <c r="E513" s="230" t="e">
        <v>#N/A</v>
      </c>
      <c r="F513" s="228" t="s">
        <v>316</v>
      </c>
      <c r="G513" s="228"/>
      <c r="H513" s="228"/>
      <c r="I513" s="229">
        <f t="shared" si="24"/>
        <v>0</v>
      </c>
      <c r="J513" s="229"/>
      <c r="K513" s="229" t="e">
        <f t="shared" si="25"/>
        <v>#N/A</v>
      </c>
      <c r="L513" s="230" t="e">
        <f t="shared" si="26"/>
        <v>#N/A</v>
      </c>
    </row>
    <row r="514" spans="2:12" ht="15.75" hidden="1" x14ac:dyDescent="0.25">
      <c r="B514" s="227" t="s">
        <v>852</v>
      </c>
      <c r="C514" s="227" t="s">
        <v>90</v>
      </c>
      <c r="D514" s="228">
        <v>0</v>
      </c>
      <c r="E514" s="230">
        <v>0</v>
      </c>
      <c r="F514" s="228" t="s">
        <v>316</v>
      </c>
      <c r="G514" s="228"/>
      <c r="H514" s="228"/>
      <c r="I514" s="229">
        <f t="shared" si="24"/>
        <v>0</v>
      </c>
      <c r="J514" s="229"/>
      <c r="K514" s="229">
        <f t="shared" si="25"/>
        <v>0</v>
      </c>
      <c r="L514" s="230">
        <f t="shared" si="26"/>
        <v>0</v>
      </c>
    </row>
    <row r="515" spans="2:12" ht="30" hidden="1" collapsed="1" x14ac:dyDescent="0.25">
      <c r="B515" s="227" t="s">
        <v>317</v>
      </c>
      <c r="C515" s="227" t="s">
        <v>91</v>
      </c>
      <c r="D515" s="228" t="s">
        <v>89</v>
      </c>
      <c r="E515" s="230">
        <v>0</v>
      </c>
      <c r="F515" s="228" t="s">
        <v>316</v>
      </c>
      <c r="G515" s="228"/>
      <c r="H515" s="228"/>
      <c r="I515" s="229">
        <f t="shared" si="24"/>
        <v>0</v>
      </c>
      <c r="J515" s="229"/>
      <c r="K515" s="229">
        <f t="shared" si="25"/>
        <v>0</v>
      </c>
      <c r="L515" s="230">
        <f t="shared" si="26"/>
        <v>0</v>
      </c>
    </row>
    <row r="516" spans="2:12" ht="15.75" x14ac:dyDescent="0.25">
      <c r="B516" s="268" t="s">
        <v>317</v>
      </c>
      <c r="C516" s="268" t="s">
        <v>92</v>
      </c>
      <c r="D516" s="228" t="s">
        <v>89</v>
      </c>
      <c r="E516" s="230">
        <v>2600</v>
      </c>
      <c r="F516" s="228" t="s">
        <v>316</v>
      </c>
      <c r="G516" s="228"/>
      <c r="H516" s="228"/>
      <c r="I516" s="229">
        <f t="shared" si="24"/>
        <v>0</v>
      </c>
      <c r="J516" s="229"/>
      <c r="K516" s="229">
        <f t="shared" si="25"/>
        <v>0</v>
      </c>
      <c r="L516" s="230">
        <f t="shared" si="26"/>
        <v>2600</v>
      </c>
    </row>
    <row r="517" spans="2:12" ht="15.75" x14ac:dyDescent="0.25">
      <c r="B517" s="268" t="s">
        <v>317</v>
      </c>
      <c r="C517" s="268" t="s">
        <v>93</v>
      </c>
      <c r="D517" s="228" t="s">
        <v>89</v>
      </c>
      <c r="E517" s="230">
        <v>2600</v>
      </c>
      <c r="F517" s="228" t="s">
        <v>316</v>
      </c>
      <c r="G517" s="228"/>
      <c r="H517" s="228"/>
      <c r="I517" s="229">
        <f t="shared" si="24"/>
        <v>0</v>
      </c>
      <c r="J517" s="229"/>
      <c r="K517" s="229">
        <f t="shared" si="25"/>
        <v>0</v>
      </c>
      <c r="L517" s="230">
        <f t="shared" si="26"/>
        <v>2600</v>
      </c>
    </row>
    <row r="518" spans="2:12" ht="15.75" hidden="1" x14ac:dyDescent="0.25">
      <c r="B518" s="227" t="s">
        <v>317</v>
      </c>
      <c r="C518" s="227" t="s">
        <v>94</v>
      </c>
      <c r="D518" s="228" t="s">
        <v>89</v>
      </c>
      <c r="E518" s="230">
        <v>0</v>
      </c>
      <c r="F518" s="228" t="s">
        <v>316</v>
      </c>
      <c r="G518" s="228"/>
      <c r="H518" s="228"/>
      <c r="I518" s="229">
        <f t="shared" si="24"/>
        <v>0</v>
      </c>
      <c r="J518" s="229"/>
      <c r="K518" s="229">
        <f t="shared" si="25"/>
        <v>0</v>
      </c>
      <c r="L518" s="230">
        <f t="shared" si="26"/>
        <v>0</v>
      </c>
    </row>
    <row r="519" spans="2:12" ht="15.75" hidden="1" x14ac:dyDescent="0.25">
      <c r="B519" s="227" t="s">
        <v>317</v>
      </c>
      <c r="C519" s="227" t="s">
        <v>95</v>
      </c>
      <c r="D519" s="228" t="s">
        <v>89</v>
      </c>
      <c r="E519" s="230">
        <v>0</v>
      </c>
      <c r="F519" s="228" t="s">
        <v>316</v>
      </c>
      <c r="G519" s="228"/>
      <c r="H519" s="228"/>
      <c r="I519" s="229">
        <f t="shared" si="24"/>
        <v>0</v>
      </c>
      <c r="J519" s="229"/>
      <c r="K519" s="229">
        <f t="shared" si="25"/>
        <v>0</v>
      </c>
      <c r="L519" s="230">
        <f t="shared" si="26"/>
        <v>0</v>
      </c>
    </row>
    <row r="520" spans="2:12" ht="15.75" x14ac:dyDescent="0.25">
      <c r="B520" s="268" t="s">
        <v>317</v>
      </c>
      <c r="C520" s="268" t="s">
        <v>96</v>
      </c>
      <c r="D520" s="228" t="s">
        <v>89</v>
      </c>
      <c r="E520" s="230">
        <v>381.6</v>
      </c>
      <c r="F520" s="228" t="s">
        <v>316</v>
      </c>
      <c r="G520" s="228"/>
      <c r="H520" s="228"/>
      <c r="I520" s="229">
        <f t="shared" si="24"/>
        <v>0</v>
      </c>
      <c r="J520" s="229"/>
      <c r="K520" s="229">
        <f t="shared" si="25"/>
        <v>0</v>
      </c>
      <c r="L520" s="230">
        <f t="shared" si="26"/>
        <v>381.6</v>
      </c>
    </row>
    <row r="521" spans="2:12" ht="15.75" hidden="1" x14ac:dyDescent="0.25">
      <c r="B521" s="227" t="s">
        <v>317</v>
      </c>
      <c r="C521" s="227" t="s">
        <v>97</v>
      </c>
      <c r="D521" s="228" t="s">
        <v>89</v>
      </c>
      <c r="E521" s="230">
        <v>0</v>
      </c>
      <c r="F521" s="228" t="s">
        <v>316</v>
      </c>
      <c r="G521" s="228"/>
      <c r="H521" s="228"/>
      <c r="I521" s="229">
        <f t="shared" si="24"/>
        <v>0</v>
      </c>
      <c r="J521" s="229"/>
      <c r="K521" s="229">
        <f t="shared" si="25"/>
        <v>0</v>
      </c>
      <c r="L521" s="230">
        <f t="shared" si="26"/>
        <v>0</v>
      </c>
    </row>
    <row r="522" spans="2:12" ht="15.75" hidden="1" x14ac:dyDescent="0.25">
      <c r="B522" s="227" t="s">
        <v>317</v>
      </c>
      <c r="C522" s="227" t="s">
        <v>98</v>
      </c>
      <c r="D522" s="228" t="s">
        <v>89</v>
      </c>
      <c r="E522" s="230">
        <v>0</v>
      </c>
      <c r="F522" s="228" t="s">
        <v>316</v>
      </c>
      <c r="G522" s="228"/>
      <c r="H522" s="228"/>
      <c r="I522" s="229">
        <f t="shared" si="24"/>
        <v>0</v>
      </c>
      <c r="J522" s="229"/>
      <c r="K522" s="229">
        <f t="shared" si="25"/>
        <v>0</v>
      </c>
      <c r="L522" s="230">
        <f t="shared" si="26"/>
        <v>0</v>
      </c>
    </row>
    <row r="523" spans="2:12" ht="15.75" hidden="1" x14ac:dyDescent="0.25">
      <c r="B523" s="227" t="s">
        <v>317</v>
      </c>
      <c r="C523" s="227" t="s">
        <v>99</v>
      </c>
      <c r="D523" s="228">
        <v>0</v>
      </c>
      <c r="E523" s="230">
        <v>0</v>
      </c>
      <c r="F523" s="228" t="s">
        <v>316</v>
      </c>
      <c r="G523" s="228"/>
      <c r="H523" s="228"/>
      <c r="I523" s="229">
        <f t="shared" si="24"/>
        <v>0</v>
      </c>
      <c r="J523" s="229"/>
      <c r="K523" s="229">
        <f t="shared" si="25"/>
        <v>0</v>
      </c>
      <c r="L523" s="230">
        <f t="shared" si="26"/>
        <v>0</v>
      </c>
    </row>
    <row r="524" spans="2:12" ht="15.75" x14ac:dyDescent="0.25">
      <c r="B524" s="268" t="s">
        <v>317</v>
      </c>
      <c r="C524" s="268" t="s">
        <v>100</v>
      </c>
      <c r="D524" s="228" t="s">
        <v>33</v>
      </c>
      <c r="E524" s="230">
        <v>8965</v>
      </c>
      <c r="F524" s="228" t="s">
        <v>316</v>
      </c>
      <c r="G524" s="228"/>
      <c r="H524" s="228"/>
      <c r="I524" s="229">
        <f t="shared" si="24"/>
        <v>0</v>
      </c>
      <c r="J524" s="229"/>
      <c r="K524" s="229">
        <f t="shared" si="25"/>
        <v>0</v>
      </c>
      <c r="L524" s="230">
        <f t="shared" si="26"/>
        <v>8965</v>
      </c>
    </row>
    <row r="525" spans="2:12" ht="15.75" hidden="1" x14ac:dyDescent="0.25">
      <c r="B525" s="227" t="e">
        <v>#N/A</v>
      </c>
      <c r="C525" s="227" t="e">
        <v>#N/A</v>
      </c>
      <c r="D525" s="228" t="e">
        <v>#N/A</v>
      </c>
      <c r="E525" s="230" t="e">
        <v>#N/A</v>
      </c>
      <c r="F525" s="228" t="s">
        <v>316</v>
      </c>
      <c r="G525" s="228"/>
      <c r="H525" s="228"/>
      <c r="I525" s="229">
        <f t="shared" si="24"/>
        <v>0</v>
      </c>
      <c r="J525" s="229"/>
      <c r="K525" s="229" t="e">
        <f t="shared" si="25"/>
        <v>#N/A</v>
      </c>
      <c r="L525" s="230" t="e">
        <f t="shared" si="26"/>
        <v>#N/A</v>
      </c>
    </row>
    <row r="526" spans="2:12" ht="15.75" hidden="1" x14ac:dyDescent="0.25">
      <c r="B526" s="227" t="s">
        <v>852</v>
      </c>
      <c r="C526" s="227" t="s">
        <v>142</v>
      </c>
      <c r="D526" s="228">
        <v>0</v>
      </c>
      <c r="E526" s="230">
        <v>0</v>
      </c>
      <c r="F526" s="228" t="s">
        <v>316</v>
      </c>
      <c r="G526" s="228"/>
      <c r="H526" s="228"/>
      <c r="I526" s="229">
        <f t="shared" si="24"/>
        <v>0</v>
      </c>
      <c r="J526" s="229"/>
      <c r="K526" s="229">
        <f t="shared" si="25"/>
        <v>0</v>
      </c>
      <c r="L526" s="230">
        <f t="shared" si="26"/>
        <v>0</v>
      </c>
    </row>
    <row r="527" spans="2:12" ht="30" hidden="1" collapsed="1" x14ac:dyDescent="0.25">
      <c r="B527" s="227" t="s">
        <v>319</v>
      </c>
      <c r="C527" s="227" t="s">
        <v>101</v>
      </c>
      <c r="D527" s="228" t="s">
        <v>89</v>
      </c>
      <c r="E527" s="230">
        <v>0</v>
      </c>
      <c r="F527" s="228" t="s">
        <v>316</v>
      </c>
      <c r="G527" s="228"/>
      <c r="H527" s="228"/>
      <c r="I527" s="229">
        <f t="shared" si="24"/>
        <v>0</v>
      </c>
      <c r="J527" s="229"/>
      <c r="K527" s="229">
        <f t="shared" si="25"/>
        <v>0</v>
      </c>
      <c r="L527" s="230">
        <f t="shared" si="26"/>
        <v>0</v>
      </c>
    </row>
    <row r="528" spans="2:12" ht="15.75" hidden="1" x14ac:dyDescent="0.25">
      <c r="B528" s="227" t="s">
        <v>319</v>
      </c>
      <c r="C528" s="227" t="s">
        <v>102</v>
      </c>
      <c r="D528" s="228" t="s">
        <v>89</v>
      </c>
      <c r="E528" s="230">
        <v>0</v>
      </c>
      <c r="F528" s="228" t="s">
        <v>316</v>
      </c>
      <c r="G528" s="228"/>
      <c r="H528" s="228"/>
      <c r="I528" s="229">
        <f t="shared" si="24"/>
        <v>0</v>
      </c>
      <c r="J528" s="229"/>
      <c r="K528" s="229">
        <f t="shared" si="25"/>
        <v>0</v>
      </c>
      <c r="L528" s="230">
        <f t="shared" si="26"/>
        <v>0</v>
      </c>
    </row>
    <row r="529" spans="2:12" ht="15.75" x14ac:dyDescent="0.25">
      <c r="B529" s="268" t="s">
        <v>319</v>
      </c>
      <c r="C529" s="268" t="s">
        <v>103</v>
      </c>
      <c r="D529" s="228" t="s">
        <v>89</v>
      </c>
      <c r="E529" s="230">
        <v>8166</v>
      </c>
      <c r="F529" s="228" t="s">
        <v>316</v>
      </c>
      <c r="G529" s="228"/>
      <c r="H529" s="228"/>
      <c r="I529" s="229">
        <f t="shared" si="24"/>
        <v>0</v>
      </c>
      <c r="J529" s="229"/>
      <c r="K529" s="229">
        <f t="shared" si="25"/>
        <v>0</v>
      </c>
      <c r="L529" s="230">
        <f t="shared" si="26"/>
        <v>8166</v>
      </c>
    </row>
    <row r="530" spans="2:12" ht="15.75" x14ac:dyDescent="0.25">
      <c r="B530" s="268" t="s">
        <v>319</v>
      </c>
      <c r="C530" s="268" t="s">
        <v>104</v>
      </c>
      <c r="D530" s="228" t="s">
        <v>89</v>
      </c>
      <c r="E530" s="230">
        <v>8166</v>
      </c>
      <c r="F530" s="228" t="s">
        <v>316</v>
      </c>
      <c r="G530" s="228"/>
      <c r="H530" s="228"/>
      <c r="I530" s="229">
        <f t="shared" si="24"/>
        <v>0</v>
      </c>
      <c r="J530" s="229"/>
      <c r="K530" s="229">
        <f t="shared" si="25"/>
        <v>0</v>
      </c>
      <c r="L530" s="230">
        <f t="shared" si="26"/>
        <v>8166</v>
      </c>
    </row>
    <row r="531" spans="2:12" ht="30" hidden="1" x14ac:dyDescent="0.25">
      <c r="B531" s="227" t="s">
        <v>319</v>
      </c>
      <c r="C531" s="227" t="s">
        <v>105</v>
      </c>
      <c r="D531" s="228" t="s">
        <v>89</v>
      </c>
      <c r="E531" s="230">
        <v>0</v>
      </c>
      <c r="F531" s="228" t="s">
        <v>316</v>
      </c>
      <c r="G531" s="228"/>
      <c r="H531" s="228"/>
      <c r="I531" s="229">
        <f t="shared" si="24"/>
        <v>0</v>
      </c>
      <c r="J531" s="229"/>
      <c r="K531" s="229">
        <f t="shared" si="25"/>
        <v>0</v>
      </c>
      <c r="L531" s="230">
        <f t="shared" si="26"/>
        <v>0</v>
      </c>
    </row>
    <row r="532" spans="2:12" ht="30" hidden="1" x14ac:dyDescent="0.25">
      <c r="B532" s="227" t="s">
        <v>319</v>
      </c>
      <c r="C532" s="227" t="s">
        <v>106</v>
      </c>
      <c r="D532" s="228" t="s">
        <v>89</v>
      </c>
      <c r="E532" s="230">
        <v>0</v>
      </c>
      <c r="F532" s="228" t="s">
        <v>316</v>
      </c>
      <c r="G532" s="228"/>
      <c r="H532" s="228"/>
      <c r="I532" s="229">
        <f t="shared" si="24"/>
        <v>0</v>
      </c>
      <c r="J532" s="229"/>
      <c r="K532" s="229">
        <f t="shared" si="25"/>
        <v>0</v>
      </c>
      <c r="L532" s="230">
        <f t="shared" si="26"/>
        <v>0</v>
      </c>
    </row>
    <row r="533" spans="2:12" ht="15.75" hidden="1" x14ac:dyDescent="0.25">
      <c r="B533" s="227" t="s">
        <v>319</v>
      </c>
      <c r="C533" s="227" t="s">
        <v>107</v>
      </c>
      <c r="D533" s="228" t="s">
        <v>89</v>
      </c>
      <c r="E533" s="230">
        <v>0</v>
      </c>
      <c r="F533" s="228" t="s">
        <v>316</v>
      </c>
      <c r="G533" s="228"/>
      <c r="H533" s="228"/>
      <c r="I533" s="229">
        <f t="shared" si="24"/>
        <v>0</v>
      </c>
      <c r="J533" s="229"/>
      <c r="K533" s="229">
        <f t="shared" si="25"/>
        <v>0</v>
      </c>
      <c r="L533" s="230">
        <f t="shared" si="26"/>
        <v>0</v>
      </c>
    </row>
    <row r="534" spans="2:12" ht="15.75" x14ac:dyDescent="0.25">
      <c r="B534" s="268" t="s">
        <v>319</v>
      </c>
      <c r="C534" s="268" t="s">
        <v>108</v>
      </c>
      <c r="D534" s="228" t="s">
        <v>89</v>
      </c>
      <c r="E534" s="230">
        <v>11166</v>
      </c>
      <c r="F534" s="228" t="s">
        <v>316</v>
      </c>
      <c r="G534" s="228"/>
      <c r="H534" s="228"/>
      <c r="I534" s="229">
        <f t="shared" si="24"/>
        <v>0</v>
      </c>
      <c r="J534" s="229"/>
      <c r="K534" s="229">
        <f t="shared" si="25"/>
        <v>0</v>
      </c>
      <c r="L534" s="230">
        <f t="shared" si="26"/>
        <v>11166</v>
      </c>
    </row>
    <row r="535" spans="2:12" ht="15.75" x14ac:dyDescent="0.25">
      <c r="B535" s="268" t="s">
        <v>319</v>
      </c>
      <c r="C535" s="268" t="s">
        <v>109</v>
      </c>
      <c r="D535" s="228" t="s">
        <v>89</v>
      </c>
      <c r="E535" s="230">
        <v>7100</v>
      </c>
      <c r="F535" s="228" t="s">
        <v>316</v>
      </c>
      <c r="G535" s="228"/>
      <c r="H535" s="228"/>
      <c r="I535" s="229">
        <f t="shared" si="24"/>
        <v>0</v>
      </c>
      <c r="J535" s="229"/>
      <c r="K535" s="229">
        <f t="shared" si="25"/>
        <v>0</v>
      </c>
      <c r="L535" s="230">
        <f t="shared" si="26"/>
        <v>7100</v>
      </c>
    </row>
    <row r="536" spans="2:12" ht="15.75" x14ac:dyDescent="0.25">
      <c r="B536" s="268" t="s">
        <v>320</v>
      </c>
      <c r="C536" s="268" t="s">
        <v>110</v>
      </c>
      <c r="D536" s="228" t="s">
        <v>111</v>
      </c>
      <c r="E536" s="230">
        <v>58800</v>
      </c>
      <c r="F536" s="228" t="s">
        <v>316</v>
      </c>
      <c r="G536" s="228"/>
      <c r="H536" s="228"/>
      <c r="I536" s="229">
        <f t="shared" si="24"/>
        <v>0</v>
      </c>
      <c r="J536" s="229"/>
      <c r="K536" s="229">
        <f t="shared" si="25"/>
        <v>0</v>
      </c>
      <c r="L536" s="230">
        <f t="shared" si="26"/>
        <v>58800</v>
      </c>
    </row>
    <row r="537" spans="2:12" ht="30" hidden="1" x14ac:dyDescent="0.25">
      <c r="B537" s="227" t="s">
        <v>320</v>
      </c>
      <c r="C537" s="227" t="s">
        <v>112</v>
      </c>
      <c r="D537" s="228" t="s">
        <v>111</v>
      </c>
      <c r="E537" s="230">
        <v>0</v>
      </c>
      <c r="F537" s="228" t="s">
        <v>316</v>
      </c>
      <c r="G537" s="228"/>
      <c r="H537" s="228"/>
      <c r="I537" s="229">
        <f t="shared" si="24"/>
        <v>0</v>
      </c>
      <c r="J537" s="229"/>
      <c r="K537" s="229">
        <f t="shared" si="25"/>
        <v>0</v>
      </c>
      <c r="L537" s="230">
        <f t="shared" si="26"/>
        <v>0</v>
      </c>
    </row>
    <row r="538" spans="2:12" ht="15.75" x14ac:dyDescent="0.25">
      <c r="B538" s="268" t="s">
        <v>317</v>
      </c>
      <c r="C538" s="268" t="s">
        <v>189</v>
      </c>
      <c r="D538" s="228" t="s">
        <v>77</v>
      </c>
      <c r="E538" s="230">
        <v>452878.29731759994</v>
      </c>
      <c r="F538" s="228" t="s">
        <v>316</v>
      </c>
      <c r="G538" s="228"/>
      <c r="H538" s="228"/>
      <c r="I538" s="229">
        <f t="shared" si="24"/>
        <v>0</v>
      </c>
      <c r="J538" s="229"/>
      <c r="K538" s="229">
        <f t="shared" si="25"/>
        <v>0</v>
      </c>
      <c r="L538" s="230">
        <f t="shared" si="26"/>
        <v>452878.29731759994</v>
      </c>
    </row>
    <row r="539" spans="2:12" ht="15.75" x14ac:dyDescent="0.25">
      <c r="B539" s="268" t="s">
        <v>317</v>
      </c>
      <c r="C539" s="268" t="s">
        <v>190</v>
      </c>
      <c r="D539" s="228" t="s">
        <v>77</v>
      </c>
      <c r="E539" s="230">
        <v>603837.72975679988</v>
      </c>
      <c r="F539" s="228" t="s">
        <v>316</v>
      </c>
      <c r="G539" s="228"/>
      <c r="H539" s="228"/>
      <c r="I539" s="229">
        <f t="shared" si="24"/>
        <v>0</v>
      </c>
      <c r="J539" s="229"/>
      <c r="K539" s="229">
        <f t="shared" si="25"/>
        <v>0</v>
      </c>
      <c r="L539" s="230">
        <f t="shared" si="26"/>
        <v>603837.72975679988</v>
      </c>
    </row>
    <row r="540" spans="2:12" ht="15.75" hidden="1" x14ac:dyDescent="0.25">
      <c r="B540" s="227" t="e">
        <v>#N/A</v>
      </c>
      <c r="C540" s="227" t="e">
        <v>#N/A</v>
      </c>
      <c r="D540" s="228" t="e">
        <v>#N/A</v>
      </c>
      <c r="E540" s="230" t="e">
        <v>#N/A</v>
      </c>
      <c r="F540" s="228" t="s">
        <v>316</v>
      </c>
      <c r="G540" s="228"/>
      <c r="H540" s="228"/>
      <c r="I540" s="229">
        <f t="shared" si="24"/>
        <v>0</v>
      </c>
      <c r="J540" s="229"/>
      <c r="K540" s="229" t="e">
        <f t="shared" si="25"/>
        <v>#N/A</v>
      </c>
      <c r="L540" s="230" t="e">
        <f t="shared" si="26"/>
        <v>#N/A</v>
      </c>
    </row>
    <row r="541" spans="2:12" ht="30" hidden="1" x14ac:dyDescent="0.25">
      <c r="B541" s="227" t="s">
        <v>852</v>
      </c>
      <c r="C541" s="227" t="s">
        <v>144</v>
      </c>
      <c r="D541" s="228">
        <v>0</v>
      </c>
      <c r="E541" s="230">
        <v>0</v>
      </c>
      <c r="F541" s="228" t="s">
        <v>316</v>
      </c>
      <c r="G541" s="228"/>
      <c r="H541" s="228"/>
      <c r="I541" s="229">
        <f t="shared" si="24"/>
        <v>0</v>
      </c>
      <c r="J541" s="229"/>
      <c r="K541" s="229">
        <f t="shared" si="25"/>
        <v>0</v>
      </c>
      <c r="L541" s="230">
        <f t="shared" si="26"/>
        <v>0</v>
      </c>
    </row>
    <row r="542" spans="2:12" ht="15.75" collapsed="1" x14ac:dyDescent="0.25">
      <c r="B542" s="268" t="s">
        <v>321</v>
      </c>
      <c r="C542" s="268" t="s">
        <v>113</v>
      </c>
      <c r="D542" s="228" t="s">
        <v>7</v>
      </c>
      <c r="E542" s="230">
        <v>4796.3682807641044</v>
      </c>
      <c r="F542" s="228" t="s">
        <v>316</v>
      </c>
      <c r="G542" s="228"/>
      <c r="H542" s="228"/>
      <c r="I542" s="229">
        <f t="shared" si="24"/>
        <v>0</v>
      </c>
      <c r="J542" s="229"/>
      <c r="K542" s="229">
        <f t="shared" si="25"/>
        <v>0</v>
      </c>
      <c r="L542" s="230">
        <f t="shared" si="26"/>
        <v>4796.3682807641044</v>
      </c>
    </row>
    <row r="543" spans="2:12" ht="15.75" x14ac:dyDescent="0.25">
      <c r="B543" s="268" t="s">
        <v>321</v>
      </c>
      <c r="C543" s="268" t="s">
        <v>114</v>
      </c>
      <c r="D543" s="228" t="s">
        <v>7</v>
      </c>
      <c r="E543" s="230">
        <v>4778.3835577402579</v>
      </c>
      <c r="F543" s="228" t="s">
        <v>316</v>
      </c>
      <c r="G543" s="228"/>
      <c r="H543" s="228"/>
      <c r="I543" s="229">
        <f t="shared" si="24"/>
        <v>0</v>
      </c>
      <c r="J543" s="229"/>
      <c r="K543" s="229">
        <f t="shared" si="25"/>
        <v>0</v>
      </c>
      <c r="L543" s="230">
        <f t="shared" si="26"/>
        <v>4778.3835577402579</v>
      </c>
    </row>
    <row r="544" spans="2:12" ht="15.75" x14ac:dyDescent="0.25">
      <c r="B544" s="268" t="s">
        <v>317</v>
      </c>
      <c r="C544" s="268" t="s">
        <v>115</v>
      </c>
      <c r="D544" s="228" t="s">
        <v>77</v>
      </c>
      <c r="E544" s="230">
        <v>50000</v>
      </c>
      <c r="F544" s="228" t="s">
        <v>316</v>
      </c>
      <c r="G544" s="228"/>
      <c r="H544" s="228"/>
      <c r="I544" s="229">
        <f t="shared" si="24"/>
        <v>0</v>
      </c>
      <c r="J544" s="229"/>
      <c r="K544" s="229">
        <f t="shared" si="25"/>
        <v>0</v>
      </c>
      <c r="L544" s="230">
        <f t="shared" si="26"/>
        <v>50000</v>
      </c>
    </row>
    <row r="545" spans="2:12" ht="15.75" hidden="1" x14ac:dyDescent="0.25">
      <c r="B545" s="227" t="e">
        <v>#N/A</v>
      </c>
      <c r="C545" s="227" t="e">
        <v>#N/A</v>
      </c>
      <c r="D545" s="228" t="e">
        <v>#N/A</v>
      </c>
      <c r="E545" s="230" t="e">
        <v>#N/A</v>
      </c>
      <c r="F545" s="228" t="s">
        <v>316</v>
      </c>
      <c r="G545" s="228"/>
      <c r="H545" s="228"/>
      <c r="I545" s="229">
        <f t="shared" si="24"/>
        <v>0</v>
      </c>
      <c r="J545" s="229"/>
      <c r="K545" s="229" t="e">
        <f t="shared" si="25"/>
        <v>#N/A</v>
      </c>
      <c r="L545" s="230" t="e">
        <f t="shared" si="26"/>
        <v>#N/A</v>
      </c>
    </row>
    <row r="546" spans="2:12" ht="15.75" hidden="1" x14ac:dyDescent="0.25">
      <c r="B546" s="227" t="s">
        <v>852</v>
      </c>
      <c r="C546" s="227" t="s">
        <v>143</v>
      </c>
      <c r="D546" s="228">
        <v>0</v>
      </c>
      <c r="E546" s="230">
        <v>0</v>
      </c>
      <c r="F546" s="228" t="s">
        <v>316</v>
      </c>
      <c r="G546" s="228"/>
      <c r="H546" s="228"/>
      <c r="I546" s="229">
        <f t="shared" si="24"/>
        <v>0</v>
      </c>
      <c r="J546" s="229"/>
      <c r="K546" s="229">
        <f t="shared" si="25"/>
        <v>0</v>
      </c>
      <c r="L546" s="230">
        <f t="shared" si="26"/>
        <v>0</v>
      </c>
    </row>
    <row r="547" spans="2:12" ht="15.75" collapsed="1" x14ac:dyDescent="0.25">
      <c r="B547" s="268" t="s">
        <v>319</v>
      </c>
      <c r="C547" s="268" t="s">
        <v>10</v>
      </c>
      <c r="D547" s="228" t="s">
        <v>7</v>
      </c>
      <c r="E547" s="230">
        <v>869.00000000000011</v>
      </c>
      <c r="F547" s="228" t="s">
        <v>316</v>
      </c>
      <c r="G547" s="228"/>
      <c r="H547" s="228"/>
      <c r="I547" s="229">
        <f t="shared" si="24"/>
        <v>0</v>
      </c>
      <c r="J547" s="229"/>
      <c r="K547" s="229">
        <f t="shared" si="25"/>
        <v>0</v>
      </c>
      <c r="L547" s="230">
        <f t="shared" si="26"/>
        <v>869.00000000000011</v>
      </c>
    </row>
    <row r="548" spans="2:12" ht="30" hidden="1" x14ac:dyDescent="0.25">
      <c r="B548" s="227" t="s">
        <v>322</v>
      </c>
      <c r="C548" s="227" t="s">
        <v>11</v>
      </c>
      <c r="D548" s="228" t="s">
        <v>7</v>
      </c>
      <c r="E548" s="230">
        <v>0</v>
      </c>
      <c r="F548" s="228" t="s">
        <v>316</v>
      </c>
      <c r="G548" s="228"/>
      <c r="H548" s="228"/>
      <c r="I548" s="229">
        <f t="shared" si="24"/>
        <v>0</v>
      </c>
      <c r="J548" s="229"/>
      <c r="K548" s="229">
        <f t="shared" si="25"/>
        <v>0</v>
      </c>
      <c r="L548" s="230">
        <f t="shared" si="26"/>
        <v>0</v>
      </c>
    </row>
    <row r="549" spans="2:12" ht="15.75" hidden="1" x14ac:dyDescent="0.25">
      <c r="B549" s="227" t="s">
        <v>317</v>
      </c>
      <c r="C549" s="227" t="s">
        <v>12</v>
      </c>
      <c r="D549" s="228" t="s">
        <v>5</v>
      </c>
      <c r="E549" s="230">
        <v>0</v>
      </c>
      <c r="F549" s="228" t="s">
        <v>316</v>
      </c>
      <c r="G549" s="228"/>
      <c r="H549" s="228"/>
      <c r="I549" s="229">
        <f t="shared" si="24"/>
        <v>0</v>
      </c>
      <c r="J549" s="229"/>
      <c r="K549" s="229">
        <f t="shared" si="25"/>
        <v>0</v>
      </c>
      <c r="L549" s="230">
        <f t="shared" si="26"/>
        <v>0</v>
      </c>
    </row>
    <row r="550" spans="2:12" ht="15.75" x14ac:dyDescent="0.25">
      <c r="B550" s="268" t="s">
        <v>329</v>
      </c>
      <c r="C550" s="268" t="s">
        <v>745</v>
      </c>
      <c r="D550" s="228" t="s">
        <v>77</v>
      </c>
      <c r="E550" s="230">
        <v>45000</v>
      </c>
      <c r="F550" s="228" t="s">
        <v>316</v>
      </c>
      <c r="G550" s="228"/>
      <c r="H550" s="228"/>
      <c r="I550" s="229">
        <f t="shared" si="24"/>
        <v>0</v>
      </c>
      <c r="J550" s="229"/>
      <c r="K550" s="229">
        <f t="shared" si="25"/>
        <v>0</v>
      </c>
      <c r="L550" s="230">
        <f t="shared" si="26"/>
        <v>45000</v>
      </c>
    </row>
    <row r="551" spans="2:12" ht="15.75" hidden="1" x14ac:dyDescent="0.25">
      <c r="B551" s="227" t="e">
        <v>#N/A</v>
      </c>
      <c r="C551" s="227" t="e">
        <v>#N/A</v>
      </c>
      <c r="D551" s="228" t="e">
        <v>#N/A</v>
      </c>
      <c r="E551" s="230" t="e">
        <v>#N/A</v>
      </c>
      <c r="F551" s="228" t="s">
        <v>316</v>
      </c>
      <c r="G551" s="228"/>
      <c r="H551" s="228"/>
      <c r="I551" s="229">
        <f t="shared" si="24"/>
        <v>0</v>
      </c>
      <c r="J551" s="229"/>
      <c r="K551" s="229" t="e">
        <f t="shared" si="25"/>
        <v>#N/A</v>
      </c>
      <c r="L551" s="230" t="e">
        <f t="shared" si="26"/>
        <v>#N/A</v>
      </c>
    </row>
    <row r="552" spans="2:12" ht="15.75" hidden="1" x14ac:dyDescent="0.25">
      <c r="B552" s="227" t="s">
        <v>852</v>
      </c>
      <c r="C552" s="227" t="s">
        <v>14</v>
      </c>
      <c r="D552" s="228">
        <v>0</v>
      </c>
      <c r="E552" s="230">
        <v>0</v>
      </c>
      <c r="F552" s="228" t="s">
        <v>316</v>
      </c>
      <c r="G552" s="228"/>
      <c r="H552" s="228"/>
      <c r="I552" s="229">
        <f t="shared" si="24"/>
        <v>0</v>
      </c>
      <c r="J552" s="229"/>
      <c r="K552" s="229">
        <f t="shared" si="25"/>
        <v>0</v>
      </c>
      <c r="L552" s="230">
        <f t="shared" si="26"/>
        <v>0</v>
      </c>
    </row>
    <row r="553" spans="2:12" ht="15.75" collapsed="1" x14ac:dyDescent="0.25">
      <c r="B553" s="268" t="s">
        <v>324</v>
      </c>
      <c r="C553" s="268" t="s">
        <v>15</v>
      </c>
      <c r="D553" s="228" t="s">
        <v>7</v>
      </c>
      <c r="E553" s="230">
        <v>1045</v>
      </c>
      <c r="F553" s="228" t="s">
        <v>316</v>
      </c>
      <c r="G553" s="228"/>
      <c r="H553" s="228"/>
      <c r="I553" s="229">
        <f t="shared" si="24"/>
        <v>0</v>
      </c>
      <c r="J553" s="229"/>
      <c r="K553" s="229">
        <f t="shared" si="25"/>
        <v>0</v>
      </c>
      <c r="L553" s="230">
        <f t="shared" si="26"/>
        <v>1045</v>
      </c>
    </row>
    <row r="554" spans="2:12" ht="15.75" hidden="1" x14ac:dyDescent="0.25">
      <c r="B554" s="227" t="s">
        <v>324</v>
      </c>
      <c r="C554" s="227" t="s">
        <v>80</v>
      </c>
      <c r="D554" s="228" t="s">
        <v>7</v>
      </c>
      <c r="E554" s="230">
        <v>0</v>
      </c>
      <c r="F554" s="228" t="s">
        <v>316</v>
      </c>
      <c r="G554" s="228"/>
      <c r="H554" s="228"/>
      <c r="I554" s="229">
        <f t="shared" ref="I554:I617" si="27">G554+H554</f>
        <v>0</v>
      </c>
      <c r="J554" s="229"/>
      <c r="K554" s="229">
        <f t="shared" ref="K554:K617" si="28">J554*E554</f>
        <v>0</v>
      </c>
      <c r="L554" s="230">
        <f t="shared" ref="L554:L617" si="29">E554+I554+K554</f>
        <v>0</v>
      </c>
    </row>
    <row r="555" spans="2:12" ht="15.75" hidden="1" x14ac:dyDescent="0.25">
      <c r="B555" s="227" t="e">
        <v>#N/A</v>
      </c>
      <c r="C555" s="227" t="e">
        <v>#N/A</v>
      </c>
      <c r="D555" s="228" t="e">
        <v>#N/A</v>
      </c>
      <c r="E555" s="230" t="e">
        <v>#N/A</v>
      </c>
      <c r="F555" s="228" t="s">
        <v>316</v>
      </c>
      <c r="G555" s="228"/>
      <c r="H555" s="228"/>
      <c r="I555" s="229">
        <f t="shared" si="27"/>
        <v>0</v>
      </c>
      <c r="J555" s="229"/>
      <c r="K555" s="229" t="e">
        <f t="shared" si="28"/>
        <v>#N/A</v>
      </c>
      <c r="L555" s="230" t="e">
        <f t="shared" si="29"/>
        <v>#N/A</v>
      </c>
    </row>
    <row r="556" spans="2:12" ht="15.75" hidden="1" x14ac:dyDescent="0.25">
      <c r="B556" s="227" t="s">
        <v>852</v>
      </c>
      <c r="C556" s="227" t="s">
        <v>17</v>
      </c>
      <c r="D556" s="228">
        <v>0</v>
      </c>
      <c r="E556" s="230">
        <v>0</v>
      </c>
      <c r="F556" s="228" t="s">
        <v>316</v>
      </c>
      <c r="G556" s="228"/>
      <c r="H556" s="228"/>
      <c r="I556" s="229">
        <f t="shared" si="27"/>
        <v>0</v>
      </c>
      <c r="J556" s="229"/>
      <c r="K556" s="229">
        <f t="shared" si="28"/>
        <v>0</v>
      </c>
      <c r="L556" s="230">
        <f t="shared" si="29"/>
        <v>0</v>
      </c>
    </row>
    <row r="557" spans="2:12" ht="30" hidden="1" collapsed="1" x14ac:dyDescent="0.25">
      <c r="B557" s="227" t="s">
        <v>322</v>
      </c>
      <c r="C557" s="227" t="s">
        <v>18</v>
      </c>
      <c r="D557" s="228" t="s">
        <v>7</v>
      </c>
      <c r="E557" s="230">
        <v>0</v>
      </c>
      <c r="F557" s="228" t="s">
        <v>316</v>
      </c>
      <c r="G557" s="228"/>
      <c r="H557" s="228"/>
      <c r="I557" s="229">
        <f t="shared" si="27"/>
        <v>0</v>
      </c>
      <c r="J557" s="229"/>
      <c r="K557" s="229">
        <f t="shared" si="28"/>
        <v>0</v>
      </c>
      <c r="L557" s="230">
        <f t="shared" si="29"/>
        <v>0</v>
      </c>
    </row>
    <row r="558" spans="2:12" ht="30" hidden="1" x14ac:dyDescent="0.25">
      <c r="B558" s="227" t="s">
        <v>322</v>
      </c>
      <c r="C558" s="227" t="s">
        <v>19</v>
      </c>
      <c r="D558" s="228" t="s">
        <v>7</v>
      </c>
      <c r="E558" s="230">
        <v>0</v>
      </c>
      <c r="F558" s="228" t="s">
        <v>316</v>
      </c>
      <c r="G558" s="228"/>
      <c r="H558" s="228"/>
      <c r="I558" s="229">
        <f t="shared" si="27"/>
        <v>0</v>
      </c>
      <c r="J558" s="229"/>
      <c r="K558" s="229">
        <f t="shared" si="28"/>
        <v>0</v>
      </c>
      <c r="L558" s="230">
        <f t="shared" si="29"/>
        <v>0</v>
      </c>
    </row>
    <row r="559" spans="2:12" ht="30" hidden="1" x14ac:dyDescent="0.25">
      <c r="B559" s="227" t="s">
        <v>322</v>
      </c>
      <c r="C559" s="227" t="s">
        <v>20</v>
      </c>
      <c r="D559" s="228" t="s">
        <v>7</v>
      </c>
      <c r="E559" s="230">
        <v>0</v>
      </c>
      <c r="F559" s="228" t="s">
        <v>316</v>
      </c>
      <c r="G559" s="228"/>
      <c r="H559" s="228"/>
      <c r="I559" s="229">
        <f t="shared" si="27"/>
        <v>0</v>
      </c>
      <c r="J559" s="229"/>
      <c r="K559" s="229">
        <f t="shared" si="28"/>
        <v>0</v>
      </c>
      <c r="L559" s="230">
        <f t="shared" si="29"/>
        <v>0</v>
      </c>
    </row>
    <row r="560" spans="2:12" ht="15.75" x14ac:dyDescent="0.25">
      <c r="B560" s="268" t="s">
        <v>322</v>
      </c>
      <c r="C560" s="268" t="s">
        <v>21</v>
      </c>
      <c r="D560" s="228" t="s">
        <v>7</v>
      </c>
      <c r="E560" s="230">
        <v>1072.5</v>
      </c>
      <c r="F560" s="228" t="s">
        <v>316</v>
      </c>
      <c r="G560" s="228"/>
      <c r="H560" s="228"/>
      <c r="I560" s="229">
        <f t="shared" si="27"/>
        <v>0</v>
      </c>
      <c r="J560" s="229"/>
      <c r="K560" s="229">
        <f t="shared" si="28"/>
        <v>0</v>
      </c>
      <c r="L560" s="230">
        <f t="shared" si="29"/>
        <v>1072.5</v>
      </c>
    </row>
    <row r="561" spans="2:12" ht="30" hidden="1" x14ac:dyDescent="0.25">
      <c r="B561" s="227" t="s">
        <v>322</v>
      </c>
      <c r="C561" s="227" t="s">
        <v>22</v>
      </c>
      <c r="D561" s="228" t="s">
        <v>23</v>
      </c>
      <c r="E561" s="230">
        <v>0</v>
      </c>
      <c r="F561" s="228" t="s">
        <v>316</v>
      </c>
      <c r="G561" s="228"/>
      <c r="H561" s="228"/>
      <c r="I561" s="229">
        <f t="shared" si="27"/>
        <v>0</v>
      </c>
      <c r="J561" s="229"/>
      <c r="K561" s="229">
        <f t="shared" si="28"/>
        <v>0</v>
      </c>
      <c r="L561" s="230">
        <f t="shared" si="29"/>
        <v>0</v>
      </c>
    </row>
    <row r="562" spans="2:12" ht="15.75" hidden="1" x14ac:dyDescent="0.25">
      <c r="B562" s="227" t="e">
        <v>#N/A</v>
      </c>
      <c r="C562" s="227" t="e">
        <v>#N/A</v>
      </c>
      <c r="D562" s="228" t="e">
        <v>#N/A</v>
      </c>
      <c r="E562" s="230" t="e">
        <v>#N/A</v>
      </c>
      <c r="F562" s="228" t="s">
        <v>316</v>
      </c>
      <c r="G562" s="228"/>
      <c r="H562" s="228"/>
      <c r="I562" s="229">
        <f t="shared" si="27"/>
        <v>0</v>
      </c>
      <c r="J562" s="229"/>
      <c r="K562" s="229" t="e">
        <f t="shared" si="28"/>
        <v>#N/A</v>
      </c>
      <c r="L562" s="230" t="e">
        <f t="shared" si="29"/>
        <v>#N/A</v>
      </c>
    </row>
    <row r="563" spans="2:12" ht="15.75" hidden="1" x14ac:dyDescent="0.25">
      <c r="B563" s="227" t="s">
        <v>852</v>
      </c>
      <c r="C563" s="227" t="s">
        <v>24</v>
      </c>
      <c r="D563" s="228">
        <v>0</v>
      </c>
      <c r="E563" s="230">
        <v>0</v>
      </c>
      <c r="F563" s="228" t="s">
        <v>316</v>
      </c>
      <c r="G563" s="228"/>
      <c r="H563" s="228"/>
      <c r="I563" s="229">
        <f t="shared" si="27"/>
        <v>0</v>
      </c>
      <c r="J563" s="229"/>
      <c r="K563" s="229">
        <f t="shared" si="28"/>
        <v>0</v>
      </c>
      <c r="L563" s="230">
        <f t="shared" si="29"/>
        <v>0</v>
      </c>
    </row>
    <row r="564" spans="2:12" ht="15.75" collapsed="1" x14ac:dyDescent="0.25">
      <c r="B564" s="268" t="s">
        <v>323</v>
      </c>
      <c r="C564" s="268" t="s">
        <v>25</v>
      </c>
      <c r="D564" s="228" t="s">
        <v>7</v>
      </c>
      <c r="E564" s="230">
        <v>1650.0000000000002</v>
      </c>
      <c r="F564" s="228" t="s">
        <v>316</v>
      </c>
      <c r="G564" s="228"/>
      <c r="H564" s="228"/>
      <c r="I564" s="229">
        <f t="shared" si="27"/>
        <v>0</v>
      </c>
      <c r="J564" s="229"/>
      <c r="K564" s="229">
        <f t="shared" si="28"/>
        <v>0</v>
      </c>
      <c r="L564" s="230">
        <f t="shared" si="29"/>
        <v>1650.0000000000002</v>
      </c>
    </row>
    <row r="565" spans="2:12" ht="15.75" x14ac:dyDescent="0.25">
      <c r="B565" s="268" t="s">
        <v>323</v>
      </c>
      <c r="C565" s="268" t="s">
        <v>26</v>
      </c>
      <c r="D565" s="228" t="s">
        <v>7</v>
      </c>
      <c r="E565" s="230">
        <v>330</v>
      </c>
      <c r="F565" s="228" t="s">
        <v>316</v>
      </c>
      <c r="G565" s="228"/>
      <c r="H565" s="228"/>
      <c r="I565" s="229">
        <f t="shared" si="27"/>
        <v>0</v>
      </c>
      <c r="J565" s="229"/>
      <c r="K565" s="229">
        <f t="shared" si="28"/>
        <v>0</v>
      </c>
      <c r="L565" s="230">
        <f t="shared" si="29"/>
        <v>330</v>
      </c>
    </row>
    <row r="566" spans="2:12" ht="15.75" x14ac:dyDescent="0.25">
      <c r="B566" s="268" t="s">
        <v>323</v>
      </c>
      <c r="C566" s="268" t="s">
        <v>27</v>
      </c>
      <c r="D566" s="228" t="s">
        <v>7</v>
      </c>
      <c r="E566" s="230">
        <v>1650.0000000000002</v>
      </c>
      <c r="F566" s="228" t="s">
        <v>316</v>
      </c>
      <c r="G566" s="228"/>
      <c r="H566" s="228"/>
      <c r="I566" s="229">
        <f t="shared" si="27"/>
        <v>0</v>
      </c>
      <c r="J566" s="229"/>
      <c r="K566" s="229">
        <f t="shared" si="28"/>
        <v>0</v>
      </c>
      <c r="L566" s="230">
        <f t="shared" si="29"/>
        <v>1650.0000000000002</v>
      </c>
    </row>
    <row r="567" spans="2:12" ht="15.75" x14ac:dyDescent="0.25">
      <c r="B567" s="268" t="s">
        <v>323</v>
      </c>
      <c r="C567" s="268" t="s">
        <v>28</v>
      </c>
      <c r="D567" s="228" t="s">
        <v>7</v>
      </c>
      <c r="E567" s="230">
        <v>3388.0000000000005</v>
      </c>
      <c r="F567" s="228" t="s">
        <v>316</v>
      </c>
      <c r="G567" s="228"/>
      <c r="H567" s="228"/>
      <c r="I567" s="229">
        <f t="shared" si="27"/>
        <v>0</v>
      </c>
      <c r="J567" s="229"/>
      <c r="K567" s="229">
        <f t="shared" si="28"/>
        <v>0</v>
      </c>
      <c r="L567" s="230">
        <f t="shared" si="29"/>
        <v>3388.0000000000005</v>
      </c>
    </row>
    <row r="568" spans="2:12" ht="15.75" hidden="1" x14ac:dyDescent="0.25">
      <c r="B568" s="227" t="e">
        <v>#N/A</v>
      </c>
      <c r="C568" s="227" t="e">
        <v>#N/A</v>
      </c>
      <c r="D568" s="228" t="e">
        <v>#N/A</v>
      </c>
      <c r="E568" s="230" t="e">
        <v>#N/A</v>
      </c>
      <c r="F568" s="228" t="s">
        <v>316</v>
      </c>
      <c r="G568" s="228"/>
      <c r="H568" s="228"/>
      <c r="I568" s="229">
        <f t="shared" si="27"/>
        <v>0</v>
      </c>
      <c r="J568" s="229"/>
      <c r="K568" s="229" t="e">
        <f t="shared" si="28"/>
        <v>#N/A</v>
      </c>
      <c r="L568" s="230" t="e">
        <f t="shared" si="29"/>
        <v>#N/A</v>
      </c>
    </row>
    <row r="569" spans="2:12" ht="15.75" hidden="1" x14ac:dyDescent="0.25">
      <c r="B569" s="227" t="s">
        <v>852</v>
      </c>
      <c r="C569" s="227" t="s">
        <v>29</v>
      </c>
      <c r="D569" s="228">
        <v>0</v>
      </c>
      <c r="E569" s="230">
        <v>0</v>
      </c>
      <c r="F569" s="228" t="s">
        <v>316</v>
      </c>
      <c r="G569" s="228"/>
      <c r="H569" s="228"/>
      <c r="I569" s="229">
        <f t="shared" si="27"/>
        <v>0</v>
      </c>
      <c r="J569" s="229"/>
      <c r="K569" s="229">
        <f t="shared" si="28"/>
        <v>0</v>
      </c>
      <c r="L569" s="230">
        <f t="shared" si="29"/>
        <v>0</v>
      </c>
    </row>
    <row r="570" spans="2:12" ht="30" hidden="1" collapsed="1" x14ac:dyDescent="0.25">
      <c r="B570" s="227" t="s">
        <v>328</v>
      </c>
      <c r="C570" s="227" t="s">
        <v>30</v>
      </c>
      <c r="D570" s="228" t="s">
        <v>7</v>
      </c>
      <c r="E570" s="230">
        <v>0</v>
      </c>
      <c r="F570" s="228" t="s">
        <v>316</v>
      </c>
      <c r="G570" s="228"/>
      <c r="H570" s="228"/>
      <c r="I570" s="229">
        <f t="shared" si="27"/>
        <v>0</v>
      </c>
      <c r="J570" s="229"/>
      <c r="K570" s="229">
        <f t="shared" si="28"/>
        <v>0</v>
      </c>
      <c r="L570" s="230">
        <f t="shared" si="29"/>
        <v>0</v>
      </c>
    </row>
    <row r="571" spans="2:12" ht="15.75" x14ac:dyDescent="0.25">
      <c r="B571" s="268" t="s">
        <v>322</v>
      </c>
      <c r="C571" s="268" t="s">
        <v>31</v>
      </c>
      <c r="D571" s="228" t="s">
        <v>7</v>
      </c>
      <c r="E571" s="230">
        <v>979.00000000000011</v>
      </c>
      <c r="F571" s="228" t="s">
        <v>316</v>
      </c>
      <c r="G571" s="228"/>
      <c r="H571" s="228"/>
      <c r="I571" s="229">
        <f t="shared" si="27"/>
        <v>0</v>
      </c>
      <c r="J571" s="229"/>
      <c r="K571" s="229">
        <f t="shared" si="28"/>
        <v>0</v>
      </c>
      <c r="L571" s="230">
        <f t="shared" si="29"/>
        <v>979.00000000000011</v>
      </c>
    </row>
    <row r="572" spans="2:12" ht="15.75" x14ac:dyDescent="0.25">
      <c r="B572" s="268" t="s">
        <v>326</v>
      </c>
      <c r="C572" s="268" t="s">
        <v>32</v>
      </c>
      <c r="D572" s="228" t="s">
        <v>33</v>
      </c>
      <c r="E572" s="230">
        <v>1000</v>
      </c>
      <c r="F572" s="228" t="s">
        <v>316</v>
      </c>
      <c r="G572" s="228"/>
      <c r="H572" s="228"/>
      <c r="I572" s="229">
        <f t="shared" si="27"/>
        <v>0</v>
      </c>
      <c r="J572" s="229"/>
      <c r="K572" s="229">
        <f t="shared" si="28"/>
        <v>0</v>
      </c>
      <c r="L572" s="230">
        <f t="shared" si="29"/>
        <v>1000</v>
      </c>
    </row>
    <row r="573" spans="2:12" ht="15.75" x14ac:dyDescent="0.25">
      <c r="B573" s="268" t="s">
        <v>326</v>
      </c>
      <c r="C573" s="268" t="s">
        <v>34</v>
      </c>
      <c r="D573" s="228" t="s">
        <v>33</v>
      </c>
      <c r="E573" s="230">
        <v>1000</v>
      </c>
      <c r="F573" s="228" t="s">
        <v>316</v>
      </c>
      <c r="G573" s="228"/>
      <c r="H573" s="228"/>
      <c r="I573" s="229">
        <f t="shared" si="27"/>
        <v>0</v>
      </c>
      <c r="J573" s="229"/>
      <c r="K573" s="229">
        <f t="shared" si="28"/>
        <v>0</v>
      </c>
      <c r="L573" s="230">
        <f t="shared" si="29"/>
        <v>1000</v>
      </c>
    </row>
    <row r="574" spans="2:12" ht="15.75" hidden="1" x14ac:dyDescent="0.25">
      <c r="B574" s="227" t="e">
        <v>#N/A</v>
      </c>
      <c r="C574" s="227" t="e">
        <v>#N/A</v>
      </c>
      <c r="D574" s="228" t="e">
        <v>#N/A</v>
      </c>
      <c r="E574" s="230" t="e">
        <v>#N/A</v>
      </c>
      <c r="F574" s="228" t="s">
        <v>316</v>
      </c>
      <c r="G574" s="228"/>
      <c r="H574" s="228"/>
      <c r="I574" s="229">
        <f t="shared" si="27"/>
        <v>0</v>
      </c>
      <c r="J574" s="229"/>
      <c r="K574" s="229" t="e">
        <f t="shared" si="28"/>
        <v>#N/A</v>
      </c>
      <c r="L574" s="230" t="e">
        <f t="shared" si="29"/>
        <v>#N/A</v>
      </c>
    </row>
    <row r="575" spans="2:12" ht="15.75" hidden="1" x14ac:dyDescent="0.25">
      <c r="B575" s="227" t="s">
        <v>852</v>
      </c>
      <c r="C575" s="227" t="s">
        <v>35</v>
      </c>
      <c r="D575" s="228">
        <v>0</v>
      </c>
      <c r="E575" s="230">
        <v>0</v>
      </c>
      <c r="F575" s="228" t="s">
        <v>316</v>
      </c>
      <c r="G575" s="228"/>
      <c r="H575" s="228"/>
      <c r="I575" s="229">
        <f t="shared" si="27"/>
        <v>0</v>
      </c>
      <c r="J575" s="229"/>
      <c r="K575" s="229">
        <f t="shared" si="28"/>
        <v>0</v>
      </c>
      <c r="L575" s="230">
        <f t="shared" si="29"/>
        <v>0</v>
      </c>
    </row>
    <row r="576" spans="2:12" ht="15.75" collapsed="1" x14ac:dyDescent="0.25">
      <c r="B576" s="268" t="s">
        <v>325</v>
      </c>
      <c r="C576" s="268" t="s">
        <v>36</v>
      </c>
      <c r="D576" s="228" t="s">
        <v>7</v>
      </c>
      <c r="E576" s="230">
        <v>1200</v>
      </c>
      <c r="F576" s="228" t="s">
        <v>316</v>
      </c>
      <c r="G576" s="228"/>
      <c r="H576" s="228"/>
      <c r="I576" s="229">
        <f t="shared" si="27"/>
        <v>0</v>
      </c>
      <c r="J576" s="229"/>
      <c r="K576" s="229">
        <f t="shared" si="28"/>
        <v>0</v>
      </c>
      <c r="L576" s="230">
        <f t="shared" si="29"/>
        <v>1200</v>
      </c>
    </row>
    <row r="577" spans="2:12" ht="15.75" x14ac:dyDescent="0.25">
      <c r="B577" s="268" t="s">
        <v>323</v>
      </c>
      <c r="C577" s="268" t="s">
        <v>37</v>
      </c>
      <c r="D577" s="228" t="s">
        <v>7</v>
      </c>
      <c r="E577" s="230">
        <v>1980.0000000000002</v>
      </c>
      <c r="F577" s="228" t="s">
        <v>316</v>
      </c>
      <c r="G577" s="228"/>
      <c r="H577" s="228"/>
      <c r="I577" s="229">
        <f t="shared" si="27"/>
        <v>0</v>
      </c>
      <c r="J577" s="229"/>
      <c r="K577" s="229">
        <f t="shared" si="28"/>
        <v>0</v>
      </c>
      <c r="L577" s="230">
        <f t="shared" si="29"/>
        <v>1980.0000000000002</v>
      </c>
    </row>
    <row r="578" spans="2:12" ht="15.75" x14ac:dyDescent="0.25">
      <c r="B578" s="268" t="s">
        <v>323</v>
      </c>
      <c r="C578" s="268" t="s">
        <v>38</v>
      </c>
      <c r="D578" s="228" t="s">
        <v>7</v>
      </c>
      <c r="E578" s="230">
        <v>1980.0000000000002</v>
      </c>
      <c r="F578" s="228" t="s">
        <v>316</v>
      </c>
      <c r="G578" s="228"/>
      <c r="H578" s="228"/>
      <c r="I578" s="229">
        <f t="shared" si="27"/>
        <v>0</v>
      </c>
      <c r="J578" s="229"/>
      <c r="K578" s="229">
        <f t="shared" si="28"/>
        <v>0</v>
      </c>
      <c r="L578" s="230">
        <f t="shared" si="29"/>
        <v>1980.0000000000002</v>
      </c>
    </row>
    <row r="579" spans="2:12" ht="15.75" x14ac:dyDescent="0.25">
      <c r="B579" s="268" t="s">
        <v>323</v>
      </c>
      <c r="C579" s="268" t="s">
        <v>39</v>
      </c>
      <c r="D579" s="228" t="s">
        <v>7</v>
      </c>
      <c r="E579" s="230">
        <v>1430.0000000000002</v>
      </c>
      <c r="F579" s="228" t="s">
        <v>316</v>
      </c>
      <c r="G579" s="228"/>
      <c r="H579" s="228"/>
      <c r="I579" s="229">
        <f t="shared" si="27"/>
        <v>0</v>
      </c>
      <c r="J579" s="229"/>
      <c r="K579" s="229">
        <f t="shared" si="28"/>
        <v>0</v>
      </c>
      <c r="L579" s="230">
        <f t="shared" si="29"/>
        <v>1430.0000000000002</v>
      </c>
    </row>
    <row r="580" spans="2:12" ht="15.75" x14ac:dyDescent="0.25">
      <c r="B580" s="268" t="s">
        <v>323</v>
      </c>
      <c r="C580" s="268" t="s">
        <v>40</v>
      </c>
      <c r="D580" s="228" t="s">
        <v>7</v>
      </c>
      <c r="E580" s="230">
        <v>1430.0000000000002</v>
      </c>
      <c r="F580" s="228" t="s">
        <v>316</v>
      </c>
      <c r="G580" s="228"/>
      <c r="H580" s="228"/>
      <c r="I580" s="229">
        <f t="shared" si="27"/>
        <v>0</v>
      </c>
      <c r="J580" s="229"/>
      <c r="K580" s="229">
        <f t="shared" si="28"/>
        <v>0</v>
      </c>
      <c r="L580" s="230">
        <f t="shared" si="29"/>
        <v>1430.0000000000002</v>
      </c>
    </row>
    <row r="581" spans="2:12" ht="30" hidden="1" x14ac:dyDescent="0.25">
      <c r="B581" s="227" t="s">
        <v>325</v>
      </c>
      <c r="C581" s="227" t="s">
        <v>41</v>
      </c>
      <c r="D581" s="228" t="s">
        <v>7</v>
      </c>
      <c r="E581" s="230">
        <v>0</v>
      </c>
      <c r="F581" s="228" t="s">
        <v>316</v>
      </c>
      <c r="G581" s="228"/>
      <c r="H581" s="228"/>
      <c r="I581" s="229">
        <f t="shared" si="27"/>
        <v>0</v>
      </c>
      <c r="J581" s="229"/>
      <c r="K581" s="229">
        <f t="shared" si="28"/>
        <v>0</v>
      </c>
      <c r="L581" s="230">
        <f t="shared" si="29"/>
        <v>0</v>
      </c>
    </row>
    <row r="582" spans="2:12" ht="30" hidden="1" x14ac:dyDescent="0.25">
      <c r="B582" s="227" t="s">
        <v>325</v>
      </c>
      <c r="C582" s="227" t="s">
        <v>42</v>
      </c>
      <c r="D582" s="228" t="s">
        <v>7</v>
      </c>
      <c r="E582" s="230">
        <v>0</v>
      </c>
      <c r="F582" s="228" t="s">
        <v>316</v>
      </c>
      <c r="G582" s="228"/>
      <c r="H582" s="228"/>
      <c r="I582" s="229">
        <f t="shared" si="27"/>
        <v>0</v>
      </c>
      <c r="J582" s="229"/>
      <c r="K582" s="229">
        <f t="shared" si="28"/>
        <v>0</v>
      </c>
      <c r="L582" s="230">
        <f t="shared" si="29"/>
        <v>0</v>
      </c>
    </row>
    <row r="583" spans="2:12" ht="30" hidden="1" x14ac:dyDescent="0.25">
      <c r="B583" s="227" t="s">
        <v>325</v>
      </c>
      <c r="C583" s="227" t="s">
        <v>43</v>
      </c>
      <c r="D583" s="228" t="s">
        <v>7</v>
      </c>
      <c r="E583" s="230">
        <v>0</v>
      </c>
      <c r="F583" s="228" t="s">
        <v>316</v>
      </c>
      <c r="G583" s="228"/>
      <c r="H583" s="228"/>
      <c r="I583" s="229">
        <f t="shared" si="27"/>
        <v>0</v>
      </c>
      <c r="J583" s="229"/>
      <c r="K583" s="229">
        <f t="shared" si="28"/>
        <v>0</v>
      </c>
      <c r="L583" s="230">
        <f t="shared" si="29"/>
        <v>0</v>
      </c>
    </row>
    <row r="584" spans="2:12" ht="15.75" hidden="1" x14ac:dyDescent="0.25">
      <c r="B584" s="227" t="e">
        <v>#N/A</v>
      </c>
      <c r="C584" s="227" t="e">
        <v>#N/A</v>
      </c>
      <c r="D584" s="228" t="e">
        <v>#N/A</v>
      </c>
      <c r="E584" s="230" t="e">
        <v>#N/A</v>
      </c>
      <c r="F584" s="228" t="s">
        <v>316</v>
      </c>
      <c r="G584" s="228"/>
      <c r="H584" s="228"/>
      <c r="I584" s="229">
        <f t="shared" si="27"/>
        <v>0</v>
      </c>
      <c r="J584" s="229"/>
      <c r="K584" s="229" t="e">
        <f t="shared" si="28"/>
        <v>#N/A</v>
      </c>
      <c r="L584" s="230" t="e">
        <f t="shared" si="29"/>
        <v>#N/A</v>
      </c>
    </row>
    <row r="585" spans="2:12" ht="15.75" hidden="1" x14ac:dyDescent="0.25">
      <c r="B585" s="227" t="s">
        <v>852</v>
      </c>
      <c r="C585" s="227" t="s">
        <v>44</v>
      </c>
      <c r="D585" s="228">
        <v>0</v>
      </c>
      <c r="E585" s="230">
        <v>0</v>
      </c>
      <c r="F585" s="228" t="s">
        <v>316</v>
      </c>
      <c r="G585" s="228"/>
      <c r="H585" s="228"/>
      <c r="I585" s="229">
        <f t="shared" si="27"/>
        <v>0</v>
      </c>
      <c r="J585" s="229"/>
      <c r="K585" s="229">
        <f t="shared" si="28"/>
        <v>0</v>
      </c>
      <c r="L585" s="230">
        <f t="shared" si="29"/>
        <v>0</v>
      </c>
    </row>
    <row r="586" spans="2:12" ht="15.75" collapsed="1" x14ac:dyDescent="0.25">
      <c r="B586" s="268" t="s">
        <v>323</v>
      </c>
      <c r="C586" s="268" t="s">
        <v>45</v>
      </c>
      <c r="D586" s="228" t="s">
        <v>33</v>
      </c>
      <c r="E586" s="230">
        <v>330</v>
      </c>
      <c r="F586" s="228" t="s">
        <v>316</v>
      </c>
      <c r="G586" s="228"/>
      <c r="H586" s="228"/>
      <c r="I586" s="229">
        <f t="shared" si="27"/>
        <v>0</v>
      </c>
      <c r="J586" s="229"/>
      <c r="K586" s="229">
        <f t="shared" si="28"/>
        <v>0</v>
      </c>
      <c r="L586" s="230">
        <f t="shared" si="29"/>
        <v>330</v>
      </c>
    </row>
    <row r="587" spans="2:12" ht="15.75" x14ac:dyDescent="0.25">
      <c r="B587" s="268" t="s">
        <v>323</v>
      </c>
      <c r="C587" s="268" t="s">
        <v>46</v>
      </c>
      <c r="D587" s="228" t="s">
        <v>33</v>
      </c>
      <c r="E587" s="230">
        <v>650</v>
      </c>
      <c r="F587" s="228" t="s">
        <v>316</v>
      </c>
      <c r="G587" s="228"/>
      <c r="H587" s="228"/>
      <c r="I587" s="229">
        <f t="shared" si="27"/>
        <v>0</v>
      </c>
      <c r="J587" s="229"/>
      <c r="K587" s="229">
        <f t="shared" si="28"/>
        <v>0</v>
      </c>
      <c r="L587" s="230">
        <f t="shared" si="29"/>
        <v>650</v>
      </c>
    </row>
    <row r="588" spans="2:12" ht="30" hidden="1" x14ac:dyDescent="0.25">
      <c r="B588" s="227" t="s">
        <v>320</v>
      </c>
      <c r="C588" s="227" t="s">
        <v>47</v>
      </c>
      <c r="D588" s="228" t="s">
        <v>33</v>
      </c>
      <c r="E588" s="230">
        <v>0</v>
      </c>
      <c r="F588" s="228" t="s">
        <v>316</v>
      </c>
      <c r="G588" s="228"/>
      <c r="H588" s="228"/>
      <c r="I588" s="229">
        <f t="shared" si="27"/>
        <v>0</v>
      </c>
      <c r="J588" s="229"/>
      <c r="K588" s="229">
        <f t="shared" si="28"/>
        <v>0</v>
      </c>
      <c r="L588" s="230">
        <f t="shared" si="29"/>
        <v>0</v>
      </c>
    </row>
    <row r="589" spans="2:12" ht="15.75" hidden="1" x14ac:dyDescent="0.25">
      <c r="B589" s="227" t="e">
        <v>#N/A</v>
      </c>
      <c r="C589" s="227" t="e">
        <v>#N/A</v>
      </c>
      <c r="D589" s="228" t="e">
        <v>#N/A</v>
      </c>
      <c r="E589" s="230" t="e">
        <v>#N/A</v>
      </c>
      <c r="F589" s="228" t="s">
        <v>316</v>
      </c>
      <c r="G589" s="228"/>
      <c r="H589" s="228"/>
      <c r="I589" s="229">
        <f t="shared" si="27"/>
        <v>0</v>
      </c>
      <c r="J589" s="229"/>
      <c r="K589" s="229" t="e">
        <f t="shared" si="28"/>
        <v>#N/A</v>
      </c>
      <c r="L589" s="230" t="e">
        <f t="shared" si="29"/>
        <v>#N/A</v>
      </c>
    </row>
    <row r="590" spans="2:12" ht="15.75" hidden="1" x14ac:dyDescent="0.25">
      <c r="B590" s="227" t="s">
        <v>852</v>
      </c>
      <c r="C590" s="227" t="s">
        <v>48</v>
      </c>
      <c r="D590" s="228">
        <v>0</v>
      </c>
      <c r="E590" s="230">
        <v>0</v>
      </c>
      <c r="F590" s="228" t="s">
        <v>316</v>
      </c>
      <c r="G590" s="228"/>
      <c r="H590" s="228"/>
      <c r="I590" s="229">
        <f t="shared" si="27"/>
        <v>0</v>
      </c>
      <c r="J590" s="229"/>
      <c r="K590" s="229">
        <f t="shared" si="28"/>
        <v>0</v>
      </c>
      <c r="L590" s="230">
        <f t="shared" si="29"/>
        <v>0</v>
      </c>
    </row>
    <row r="591" spans="2:12" ht="30" hidden="1" collapsed="1" x14ac:dyDescent="0.25">
      <c r="B591" s="227" t="s">
        <v>323</v>
      </c>
      <c r="C591" s="227" t="s">
        <v>49</v>
      </c>
      <c r="D591" s="228" t="s">
        <v>7</v>
      </c>
      <c r="E591" s="230">
        <v>0</v>
      </c>
      <c r="F591" s="228" t="s">
        <v>316</v>
      </c>
      <c r="G591" s="228"/>
      <c r="H591" s="228"/>
      <c r="I591" s="229">
        <f t="shared" si="27"/>
        <v>0</v>
      </c>
      <c r="J591" s="229"/>
      <c r="K591" s="229">
        <f t="shared" si="28"/>
        <v>0</v>
      </c>
      <c r="L591" s="230">
        <f t="shared" si="29"/>
        <v>0</v>
      </c>
    </row>
    <row r="592" spans="2:12" ht="15.75" x14ac:dyDescent="0.25">
      <c r="B592" s="268" t="s">
        <v>317</v>
      </c>
      <c r="C592" s="268" t="s">
        <v>50</v>
      </c>
      <c r="D592" s="228" t="s">
        <v>7</v>
      </c>
      <c r="E592" s="230">
        <v>1200</v>
      </c>
      <c r="F592" s="228" t="s">
        <v>316</v>
      </c>
      <c r="G592" s="228"/>
      <c r="H592" s="228"/>
      <c r="I592" s="229">
        <f t="shared" si="27"/>
        <v>0</v>
      </c>
      <c r="J592" s="229"/>
      <c r="K592" s="229">
        <f t="shared" si="28"/>
        <v>0</v>
      </c>
      <c r="L592" s="230">
        <f t="shared" si="29"/>
        <v>1200</v>
      </c>
    </row>
    <row r="593" spans="2:12" ht="15.75" x14ac:dyDescent="0.25">
      <c r="B593" s="268" t="s">
        <v>320</v>
      </c>
      <c r="C593" s="268" t="s">
        <v>51</v>
      </c>
      <c r="D593" s="228" t="s">
        <v>7</v>
      </c>
      <c r="E593" s="230">
        <v>600</v>
      </c>
      <c r="F593" s="228" t="s">
        <v>316</v>
      </c>
      <c r="G593" s="228"/>
      <c r="H593" s="228"/>
      <c r="I593" s="229">
        <f t="shared" si="27"/>
        <v>0</v>
      </c>
      <c r="J593" s="229"/>
      <c r="K593" s="229">
        <f t="shared" si="28"/>
        <v>0</v>
      </c>
      <c r="L593" s="230">
        <f t="shared" si="29"/>
        <v>600</v>
      </c>
    </row>
    <row r="594" spans="2:12" ht="15.75" hidden="1" x14ac:dyDescent="0.25">
      <c r="B594" s="227" t="e">
        <v>#N/A</v>
      </c>
      <c r="C594" s="227" t="e">
        <v>#N/A</v>
      </c>
      <c r="D594" s="228" t="e">
        <v>#N/A</v>
      </c>
      <c r="E594" s="230" t="e">
        <v>#N/A</v>
      </c>
      <c r="F594" s="228" t="s">
        <v>316</v>
      </c>
      <c r="G594" s="228"/>
      <c r="H594" s="228"/>
      <c r="I594" s="229">
        <f t="shared" si="27"/>
        <v>0</v>
      </c>
      <c r="J594" s="229"/>
      <c r="K594" s="229" t="e">
        <f t="shared" si="28"/>
        <v>#N/A</v>
      </c>
      <c r="L594" s="230" t="e">
        <f t="shared" si="29"/>
        <v>#N/A</v>
      </c>
    </row>
    <row r="595" spans="2:12" ht="15.75" hidden="1" x14ac:dyDescent="0.25">
      <c r="B595" s="227" t="s">
        <v>852</v>
      </c>
      <c r="C595" s="227" t="s">
        <v>196</v>
      </c>
      <c r="D595" s="228">
        <v>0</v>
      </c>
      <c r="E595" s="230">
        <v>0</v>
      </c>
      <c r="F595" s="228" t="s">
        <v>316</v>
      </c>
      <c r="G595" s="228"/>
      <c r="H595" s="228"/>
      <c r="I595" s="229">
        <f t="shared" si="27"/>
        <v>0</v>
      </c>
      <c r="J595" s="229"/>
      <c r="K595" s="229">
        <f t="shared" si="28"/>
        <v>0</v>
      </c>
      <c r="L595" s="230">
        <f t="shared" si="29"/>
        <v>0</v>
      </c>
    </row>
    <row r="596" spans="2:12" ht="15.75" collapsed="1" x14ac:dyDescent="0.25">
      <c r="B596" s="268" t="s">
        <v>328</v>
      </c>
      <c r="C596" s="268" t="s">
        <v>52</v>
      </c>
      <c r="D596" s="228" t="s">
        <v>5</v>
      </c>
      <c r="E596" s="230">
        <v>27486</v>
      </c>
      <c r="F596" s="228" t="s">
        <v>316</v>
      </c>
      <c r="G596" s="228"/>
      <c r="H596" s="228"/>
      <c r="I596" s="229">
        <f t="shared" si="27"/>
        <v>0</v>
      </c>
      <c r="J596" s="229"/>
      <c r="K596" s="229">
        <f t="shared" si="28"/>
        <v>0</v>
      </c>
      <c r="L596" s="230">
        <f t="shared" si="29"/>
        <v>27486</v>
      </c>
    </row>
    <row r="597" spans="2:12" ht="15.75" hidden="1" x14ac:dyDescent="0.25">
      <c r="B597" s="227" t="s">
        <v>328</v>
      </c>
      <c r="C597" s="227" t="s">
        <v>53</v>
      </c>
      <c r="D597" s="228" t="s">
        <v>5</v>
      </c>
      <c r="E597" s="230">
        <v>0</v>
      </c>
      <c r="F597" s="228" t="s">
        <v>316</v>
      </c>
      <c r="G597" s="228"/>
      <c r="H597" s="228"/>
      <c r="I597" s="229">
        <f t="shared" si="27"/>
        <v>0</v>
      </c>
      <c r="J597" s="229"/>
      <c r="K597" s="229">
        <f t="shared" si="28"/>
        <v>0</v>
      </c>
      <c r="L597" s="230">
        <f t="shared" si="29"/>
        <v>0</v>
      </c>
    </row>
    <row r="598" spans="2:12" ht="15.75" x14ac:dyDescent="0.25">
      <c r="B598" s="268" t="s">
        <v>328</v>
      </c>
      <c r="C598" s="268" t="s">
        <v>54</v>
      </c>
      <c r="D598" s="228" t="s">
        <v>5</v>
      </c>
      <c r="E598" s="230">
        <v>21855</v>
      </c>
      <c r="F598" s="228" t="s">
        <v>316</v>
      </c>
      <c r="G598" s="228"/>
      <c r="H598" s="228"/>
      <c r="I598" s="229">
        <f t="shared" si="27"/>
        <v>0</v>
      </c>
      <c r="J598" s="229"/>
      <c r="K598" s="229">
        <f t="shared" si="28"/>
        <v>0</v>
      </c>
      <c r="L598" s="230">
        <f t="shared" si="29"/>
        <v>21855</v>
      </c>
    </row>
    <row r="599" spans="2:12" ht="15.75" x14ac:dyDescent="0.25">
      <c r="B599" s="268" t="s">
        <v>328</v>
      </c>
      <c r="C599" s="268" t="s">
        <v>55</v>
      </c>
      <c r="D599" s="228" t="s">
        <v>5</v>
      </c>
      <c r="E599" s="230">
        <v>18840</v>
      </c>
      <c r="F599" s="228" t="s">
        <v>316</v>
      </c>
      <c r="G599" s="228"/>
      <c r="H599" s="228"/>
      <c r="I599" s="229">
        <f t="shared" si="27"/>
        <v>0</v>
      </c>
      <c r="J599" s="229"/>
      <c r="K599" s="229">
        <f t="shared" si="28"/>
        <v>0</v>
      </c>
      <c r="L599" s="230">
        <f t="shared" si="29"/>
        <v>18840</v>
      </c>
    </row>
    <row r="600" spans="2:12" ht="15.75" hidden="1" x14ac:dyDescent="0.25">
      <c r="B600" s="227" t="s">
        <v>328</v>
      </c>
      <c r="C600" s="227" t="s">
        <v>56</v>
      </c>
      <c r="D600" s="228" t="s">
        <v>5</v>
      </c>
      <c r="E600" s="230">
        <v>0</v>
      </c>
      <c r="F600" s="228" t="s">
        <v>316</v>
      </c>
      <c r="G600" s="228"/>
      <c r="H600" s="228"/>
      <c r="I600" s="229">
        <f t="shared" si="27"/>
        <v>0</v>
      </c>
      <c r="J600" s="229"/>
      <c r="K600" s="229">
        <f t="shared" si="28"/>
        <v>0</v>
      </c>
      <c r="L600" s="230">
        <f t="shared" si="29"/>
        <v>0</v>
      </c>
    </row>
    <row r="601" spans="2:12" ht="15.75" hidden="1" x14ac:dyDescent="0.25">
      <c r="B601" s="227" t="s">
        <v>328</v>
      </c>
      <c r="C601" s="227" t="s">
        <v>57</v>
      </c>
      <c r="D601" s="228" t="s">
        <v>5</v>
      </c>
      <c r="E601" s="230">
        <v>0</v>
      </c>
      <c r="F601" s="228" t="s">
        <v>316</v>
      </c>
      <c r="G601" s="228"/>
      <c r="H601" s="228"/>
      <c r="I601" s="229">
        <f t="shared" si="27"/>
        <v>0</v>
      </c>
      <c r="J601" s="229"/>
      <c r="K601" s="229">
        <f t="shared" si="28"/>
        <v>0</v>
      </c>
      <c r="L601" s="230">
        <f t="shared" si="29"/>
        <v>0</v>
      </c>
    </row>
    <row r="602" spans="2:12" ht="15.75" hidden="1" x14ac:dyDescent="0.25">
      <c r="B602" s="227" t="e">
        <v>#N/A</v>
      </c>
      <c r="C602" s="227" t="e">
        <v>#N/A</v>
      </c>
      <c r="D602" s="228" t="e">
        <v>#N/A</v>
      </c>
      <c r="E602" s="230" t="e">
        <v>#N/A</v>
      </c>
      <c r="F602" s="228" t="s">
        <v>316</v>
      </c>
      <c r="G602" s="228"/>
      <c r="H602" s="228"/>
      <c r="I602" s="229">
        <f t="shared" si="27"/>
        <v>0</v>
      </c>
      <c r="J602" s="229"/>
      <c r="K602" s="229" t="e">
        <f t="shared" si="28"/>
        <v>#N/A</v>
      </c>
      <c r="L602" s="230" t="e">
        <f t="shared" si="29"/>
        <v>#N/A</v>
      </c>
    </row>
    <row r="603" spans="2:12" ht="15.75" hidden="1" x14ac:dyDescent="0.25">
      <c r="B603" s="227" t="s">
        <v>852</v>
      </c>
      <c r="C603" s="227" t="s">
        <v>58</v>
      </c>
      <c r="D603" s="228">
        <v>0</v>
      </c>
      <c r="E603" s="230">
        <v>0</v>
      </c>
      <c r="F603" s="228" t="s">
        <v>316</v>
      </c>
      <c r="G603" s="228"/>
      <c r="H603" s="228"/>
      <c r="I603" s="229">
        <f t="shared" si="27"/>
        <v>0</v>
      </c>
      <c r="J603" s="229"/>
      <c r="K603" s="229">
        <f t="shared" si="28"/>
        <v>0</v>
      </c>
      <c r="L603" s="230">
        <f t="shared" si="29"/>
        <v>0</v>
      </c>
    </row>
    <row r="604" spans="2:12" ht="15.75" hidden="1" collapsed="1" x14ac:dyDescent="0.25">
      <c r="B604" s="227" t="s">
        <v>326</v>
      </c>
      <c r="C604" s="227" t="s">
        <v>59</v>
      </c>
      <c r="D604" s="228" t="s">
        <v>7</v>
      </c>
      <c r="E604" s="230">
        <v>0</v>
      </c>
      <c r="F604" s="228" t="s">
        <v>316</v>
      </c>
      <c r="G604" s="228"/>
      <c r="H604" s="228"/>
      <c r="I604" s="229">
        <f t="shared" si="27"/>
        <v>0</v>
      </c>
      <c r="J604" s="229"/>
      <c r="K604" s="229">
        <f t="shared" si="28"/>
        <v>0</v>
      </c>
      <c r="L604" s="230">
        <f t="shared" si="29"/>
        <v>0</v>
      </c>
    </row>
    <row r="605" spans="2:12" ht="15.75" hidden="1" x14ac:dyDescent="0.25">
      <c r="B605" s="227" t="s">
        <v>326</v>
      </c>
      <c r="C605" s="227" t="s">
        <v>60</v>
      </c>
      <c r="D605" s="228" t="s">
        <v>7</v>
      </c>
      <c r="E605" s="230">
        <v>0</v>
      </c>
      <c r="F605" s="228" t="s">
        <v>316</v>
      </c>
      <c r="G605" s="228"/>
      <c r="H605" s="228"/>
      <c r="I605" s="229">
        <f t="shared" si="27"/>
        <v>0</v>
      </c>
      <c r="J605" s="229"/>
      <c r="K605" s="229">
        <f t="shared" si="28"/>
        <v>0</v>
      </c>
      <c r="L605" s="230">
        <f t="shared" si="29"/>
        <v>0</v>
      </c>
    </row>
    <row r="606" spans="2:12" ht="15.75" x14ac:dyDescent="0.25">
      <c r="B606" s="268" t="s">
        <v>326</v>
      </c>
      <c r="C606" s="268" t="s">
        <v>61</v>
      </c>
      <c r="D606" s="228" t="s">
        <v>7</v>
      </c>
      <c r="E606" s="230">
        <v>220.00000000000003</v>
      </c>
      <c r="F606" s="228" t="s">
        <v>316</v>
      </c>
      <c r="G606" s="228"/>
      <c r="H606" s="228"/>
      <c r="I606" s="229">
        <f t="shared" si="27"/>
        <v>0</v>
      </c>
      <c r="J606" s="229"/>
      <c r="K606" s="229">
        <f t="shared" si="28"/>
        <v>0</v>
      </c>
      <c r="L606" s="230">
        <f t="shared" si="29"/>
        <v>220.00000000000003</v>
      </c>
    </row>
    <row r="607" spans="2:12" ht="15.75" x14ac:dyDescent="0.25">
      <c r="B607" s="268" t="s">
        <v>326</v>
      </c>
      <c r="C607" s="268" t="s">
        <v>62</v>
      </c>
      <c r="D607" s="228" t="s">
        <v>7</v>
      </c>
      <c r="E607" s="230">
        <v>600</v>
      </c>
      <c r="F607" s="228" t="s">
        <v>316</v>
      </c>
      <c r="G607" s="228"/>
      <c r="H607" s="228"/>
      <c r="I607" s="229">
        <f t="shared" si="27"/>
        <v>0</v>
      </c>
      <c r="J607" s="229"/>
      <c r="K607" s="229">
        <f t="shared" si="28"/>
        <v>0</v>
      </c>
      <c r="L607" s="230">
        <f t="shared" si="29"/>
        <v>600</v>
      </c>
    </row>
    <row r="608" spans="2:12" ht="30" hidden="1" x14ac:dyDescent="0.25">
      <c r="B608" s="227" t="s">
        <v>326</v>
      </c>
      <c r="C608" s="227" t="s">
        <v>63</v>
      </c>
      <c r="D608" s="228" t="s">
        <v>7</v>
      </c>
      <c r="E608" s="230">
        <v>0</v>
      </c>
      <c r="F608" s="228" t="s">
        <v>316</v>
      </c>
      <c r="G608" s="228"/>
      <c r="H608" s="228"/>
      <c r="I608" s="229">
        <f t="shared" si="27"/>
        <v>0</v>
      </c>
      <c r="J608" s="229"/>
      <c r="K608" s="229">
        <f t="shared" si="28"/>
        <v>0</v>
      </c>
      <c r="L608" s="230">
        <f t="shared" si="29"/>
        <v>0</v>
      </c>
    </row>
    <row r="609" spans="2:12" ht="15.75" x14ac:dyDescent="0.25">
      <c r="B609" s="268" t="s">
        <v>326</v>
      </c>
      <c r="C609" s="268" t="s">
        <v>64</v>
      </c>
      <c r="D609" s="228" t="s">
        <v>7</v>
      </c>
      <c r="E609" s="230">
        <v>544.5</v>
      </c>
      <c r="F609" s="228" t="s">
        <v>316</v>
      </c>
      <c r="G609" s="228"/>
      <c r="H609" s="228"/>
      <c r="I609" s="229">
        <f t="shared" si="27"/>
        <v>0</v>
      </c>
      <c r="J609" s="229"/>
      <c r="K609" s="229">
        <f t="shared" si="28"/>
        <v>0</v>
      </c>
      <c r="L609" s="230">
        <f t="shared" si="29"/>
        <v>544.5</v>
      </c>
    </row>
    <row r="610" spans="2:12" ht="15.75" hidden="1" x14ac:dyDescent="0.25">
      <c r="B610" s="227" t="s">
        <v>326</v>
      </c>
      <c r="C610" s="227" t="s">
        <v>65</v>
      </c>
      <c r="D610" s="228" t="s">
        <v>7</v>
      </c>
      <c r="E610" s="230">
        <v>0</v>
      </c>
      <c r="F610" s="228" t="s">
        <v>316</v>
      </c>
      <c r="G610" s="228"/>
      <c r="H610" s="228"/>
      <c r="I610" s="229">
        <f t="shared" si="27"/>
        <v>0</v>
      </c>
      <c r="J610" s="229"/>
      <c r="K610" s="229">
        <f t="shared" si="28"/>
        <v>0</v>
      </c>
      <c r="L610" s="230">
        <f t="shared" si="29"/>
        <v>0</v>
      </c>
    </row>
    <row r="611" spans="2:12" ht="15.75" hidden="1" x14ac:dyDescent="0.25">
      <c r="B611" s="227" t="e">
        <v>#N/A</v>
      </c>
      <c r="C611" s="227" t="e">
        <v>#N/A</v>
      </c>
      <c r="D611" s="228" t="e">
        <v>#N/A</v>
      </c>
      <c r="E611" s="230" t="e">
        <v>#N/A</v>
      </c>
      <c r="F611" s="228" t="s">
        <v>316</v>
      </c>
      <c r="G611" s="228"/>
      <c r="H611" s="228"/>
      <c r="I611" s="229">
        <f t="shared" si="27"/>
        <v>0</v>
      </c>
      <c r="J611" s="229"/>
      <c r="K611" s="229" t="e">
        <f t="shared" si="28"/>
        <v>#N/A</v>
      </c>
      <c r="L611" s="230" t="e">
        <f t="shared" si="29"/>
        <v>#N/A</v>
      </c>
    </row>
    <row r="612" spans="2:12" ht="30" hidden="1" x14ac:dyDescent="0.25">
      <c r="B612" s="227" t="s">
        <v>852</v>
      </c>
      <c r="C612" s="227" t="s">
        <v>145</v>
      </c>
      <c r="D612" s="228">
        <v>0</v>
      </c>
      <c r="E612" s="230">
        <v>0</v>
      </c>
      <c r="F612" s="228" t="s">
        <v>316</v>
      </c>
      <c r="G612" s="228"/>
      <c r="H612" s="228"/>
      <c r="I612" s="229">
        <f t="shared" si="27"/>
        <v>0</v>
      </c>
      <c r="J612" s="229"/>
      <c r="K612" s="229">
        <f t="shared" si="28"/>
        <v>0</v>
      </c>
      <c r="L612" s="230">
        <f t="shared" si="29"/>
        <v>0</v>
      </c>
    </row>
    <row r="613" spans="2:12" ht="30" hidden="1" collapsed="1" x14ac:dyDescent="0.25">
      <c r="B613" s="227" t="s">
        <v>320</v>
      </c>
      <c r="C613" s="227" t="s">
        <v>66</v>
      </c>
      <c r="D613" s="228" t="s">
        <v>67</v>
      </c>
      <c r="E613" s="230">
        <v>0</v>
      </c>
      <c r="F613" s="228" t="s">
        <v>316</v>
      </c>
      <c r="G613" s="228"/>
      <c r="H613" s="228"/>
      <c r="I613" s="229">
        <f t="shared" si="27"/>
        <v>0</v>
      </c>
      <c r="J613" s="229"/>
      <c r="K613" s="229">
        <f t="shared" si="28"/>
        <v>0</v>
      </c>
      <c r="L613" s="230">
        <f t="shared" si="29"/>
        <v>0</v>
      </c>
    </row>
    <row r="614" spans="2:12" ht="15.75" x14ac:dyDescent="0.25">
      <c r="B614" s="268" t="s">
        <v>320</v>
      </c>
      <c r="C614" s="268" t="s">
        <v>68</v>
      </c>
      <c r="D614" s="228" t="s">
        <v>67</v>
      </c>
      <c r="E614" s="230">
        <v>11000</v>
      </c>
      <c r="F614" s="228" t="s">
        <v>316</v>
      </c>
      <c r="G614" s="228"/>
      <c r="H614" s="228"/>
      <c r="I614" s="229">
        <f t="shared" si="27"/>
        <v>0</v>
      </c>
      <c r="J614" s="229"/>
      <c r="K614" s="229">
        <f t="shared" si="28"/>
        <v>0</v>
      </c>
      <c r="L614" s="230">
        <f t="shared" si="29"/>
        <v>11000</v>
      </c>
    </row>
    <row r="615" spans="2:12" ht="30" hidden="1" x14ac:dyDescent="0.25">
      <c r="B615" s="227" t="s">
        <v>320</v>
      </c>
      <c r="C615" s="227" t="s">
        <v>69</v>
      </c>
      <c r="D615" s="228" t="s">
        <v>5</v>
      </c>
      <c r="E615" s="230">
        <v>0</v>
      </c>
      <c r="F615" s="228" t="s">
        <v>316</v>
      </c>
      <c r="G615" s="228"/>
      <c r="H615" s="228"/>
      <c r="I615" s="229">
        <f t="shared" si="27"/>
        <v>0</v>
      </c>
      <c r="J615" s="229"/>
      <c r="K615" s="229">
        <f t="shared" si="28"/>
        <v>0</v>
      </c>
      <c r="L615" s="230">
        <f t="shared" si="29"/>
        <v>0</v>
      </c>
    </row>
    <row r="616" spans="2:12" ht="15.75" hidden="1" x14ac:dyDescent="0.25">
      <c r="B616" s="227" t="e">
        <v>#N/A</v>
      </c>
      <c r="C616" s="227" t="e">
        <v>#N/A</v>
      </c>
      <c r="D616" s="228" t="e">
        <v>#N/A</v>
      </c>
      <c r="E616" s="230" t="e">
        <v>#N/A</v>
      </c>
      <c r="F616" s="228" t="s">
        <v>316</v>
      </c>
      <c r="G616" s="228"/>
      <c r="H616" s="228"/>
      <c r="I616" s="229">
        <f t="shared" si="27"/>
        <v>0</v>
      </c>
      <c r="J616" s="229"/>
      <c r="K616" s="229" t="e">
        <f t="shared" si="28"/>
        <v>#N/A</v>
      </c>
      <c r="L616" s="230" t="e">
        <f t="shared" si="29"/>
        <v>#N/A</v>
      </c>
    </row>
    <row r="617" spans="2:12" ht="15.75" hidden="1" x14ac:dyDescent="0.25">
      <c r="B617" s="227" t="s">
        <v>852</v>
      </c>
      <c r="C617" s="227" t="s">
        <v>198</v>
      </c>
      <c r="D617" s="228">
        <v>0</v>
      </c>
      <c r="E617" s="230">
        <v>0</v>
      </c>
      <c r="F617" s="228" t="s">
        <v>316</v>
      </c>
      <c r="G617" s="228"/>
      <c r="H617" s="228"/>
      <c r="I617" s="229">
        <f t="shared" si="27"/>
        <v>0</v>
      </c>
      <c r="J617" s="229"/>
      <c r="K617" s="229">
        <f t="shared" si="28"/>
        <v>0</v>
      </c>
      <c r="L617" s="230">
        <f t="shared" si="29"/>
        <v>0</v>
      </c>
    </row>
    <row r="618" spans="2:12" ht="15.75" hidden="1" x14ac:dyDescent="0.25">
      <c r="B618" s="227" t="e">
        <v>#N/A</v>
      </c>
      <c r="C618" s="227" t="e">
        <v>#N/A</v>
      </c>
      <c r="D618" s="228" t="e">
        <v>#N/A</v>
      </c>
      <c r="E618" s="230" t="e">
        <v>#N/A</v>
      </c>
      <c r="F618" s="228" t="s">
        <v>316</v>
      </c>
      <c r="G618" s="228"/>
      <c r="H618" s="228"/>
      <c r="I618" s="229">
        <f t="shared" ref="I618:I625" si="30">G618+H618</f>
        <v>0</v>
      </c>
      <c r="J618" s="229"/>
      <c r="K618" s="229" t="e">
        <f t="shared" ref="K618:K625" si="31">J618*E618</f>
        <v>#N/A</v>
      </c>
      <c r="L618" s="230" t="e">
        <f t="shared" ref="L618:L625" si="32">E618+I618+K618</f>
        <v>#N/A</v>
      </c>
    </row>
    <row r="619" spans="2:12" ht="15.75" hidden="1" x14ac:dyDescent="0.25">
      <c r="B619" s="227" t="s">
        <v>852</v>
      </c>
      <c r="C619" s="227" t="s">
        <v>146</v>
      </c>
      <c r="D619" s="228">
        <v>0</v>
      </c>
      <c r="E619" s="230">
        <v>0</v>
      </c>
      <c r="F619" s="228" t="s">
        <v>316</v>
      </c>
      <c r="G619" s="228"/>
      <c r="H619" s="228"/>
      <c r="I619" s="229">
        <f t="shared" si="30"/>
        <v>0</v>
      </c>
      <c r="J619" s="229"/>
      <c r="K619" s="229">
        <f t="shared" si="31"/>
        <v>0</v>
      </c>
      <c r="L619" s="230">
        <f t="shared" si="32"/>
        <v>0</v>
      </c>
    </row>
    <row r="620" spans="2:12" ht="15.75" hidden="1" x14ac:dyDescent="0.25">
      <c r="B620" s="227" t="e">
        <v>#N/A</v>
      </c>
      <c r="C620" s="227" t="e">
        <v>#N/A</v>
      </c>
      <c r="D620" s="228" t="e">
        <v>#N/A</v>
      </c>
      <c r="E620" s="230" t="e">
        <v>#N/A</v>
      </c>
      <c r="F620" s="228" t="s">
        <v>316</v>
      </c>
      <c r="G620" s="228"/>
      <c r="H620" s="228"/>
      <c r="I620" s="229">
        <f t="shared" si="30"/>
        <v>0</v>
      </c>
      <c r="J620" s="229"/>
      <c r="K620" s="229" t="e">
        <f t="shared" si="31"/>
        <v>#N/A</v>
      </c>
      <c r="L620" s="230" t="e">
        <f t="shared" si="32"/>
        <v>#N/A</v>
      </c>
    </row>
    <row r="621" spans="2:12" ht="15.75" hidden="1" x14ac:dyDescent="0.25">
      <c r="B621" s="227" t="s">
        <v>852</v>
      </c>
      <c r="C621" s="227" t="s">
        <v>147</v>
      </c>
      <c r="D621" s="228">
        <v>0</v>
      </c>
      <c r="E621" s="230">
        <v>0</v>
      </c>
      <c r="F621" s="228" t="s">
        <v>316</v>
      </c>
      <c r="G621" s="228"/>
      <c r="H621" s="228"/>
      <c r="I621" s="229">
        <f t="shared" si="30"/>
        <v>0</v>
      </c>
      <c r="J621" s="229"/>
      <c r="K621" s="229">
        <f t="shared" si="31"/>
        <v>0</v>
      </c>
      <c r="L621" s="230">
        <f t="shared" si="32"/>
        <v>0</v>
      </c>
    </row>
    <row r="622" spans="2:12" ht="15.75" hidden="1" x14ac:dyDescent="0.25">
      <c r="B622" s="227" t="e">
        <v>#N/A</v>
      </c>
      <c r="C622" s="227" t="e">
        <v>#N/A</v>
      </c>
      <c r="D622" s="228" t="e">
        <v>#N/A</v>
      </c>
      <c r="E622" s="230" t="e">
        <v>#N/A</v>
      </c>
      <c r="F622" s="228" t="s">
        <v>316</v>
      </c>
      <c r="G622" s="228"/>
      <c r="H622" s="228"/>
      <c r="I622" s="229">
        <f t="shared" si="30"/>
        <v>0</v>
      </c>
      <c r="J622" s="229"/>
      <c r="K622" s="229" t="e">
        <f t="shared" si="31"/>
        <v>#N/A</v>
      </c>
      <c r="L622" s="230" t="e">
        <f t="shared" si="32"/>
        <v>#N/A</v>
      </c>
    </row>
    <row r="623" spans="2:12" ht="15.75" hidden="1" x14ac:dyDescent="0.25">
      <c r="B623" s="227" t="s">
        <v>852</v>
      </c>
      <c r="C623" s="227" t="s">
        <v>199</v>
      </c>
      <c r="D623" s="228">
        <v>0</v>
      </c>
      <c r="E623" s="230">
        <v>0</v>
      </c>
      <c r="F623" s="228" t="s">
        <v>316</v>
      </c>
      <c r="G623" s="228"/>
      <c r="H623" s="228"/>
      <c r="I623" s="229">
        <f t="shared" si="30"/>
        <v>0</v>
      </c>
      <c r="J623" s="229"/>
      <c r="K623" s="229">
        <f t="shared" si="31"/>
        <v>0</v>
      </c>
      <c r="L623" s="230">
        <f t="shared" si="32"/>
        <v>0</v>
      </c>
    </row>
    <row r="624" spans="2:12" ht="15.75" hidden="1" x14ac:dyDescent="0.25">
      <c r="B624" s="227" t="e">
        <v>#N/A</v>
      </c>
      <c r="C624" s="227" t="e">
        <v>#N/A</v>
      </c>
      <c r="D624" s="228" t="e">
        <v>#N/A</v>
      </c>
      <c r="E624" s="230" t="e">
        <v>#N/A</v>
      </c>
      <c r="F624" s="228" t="s">
        <v>316</v>
      </c>
      <c r="G624" s="228"/>
      <c r="H624" s="228"/>
      <c r="I624" s="229">
        <f t="shared" si="30"/>
        <v>0</v>
      </c>
      <c r="J624" s="229"/>
      <c r="K624" s="229" t="e">
        <f t="shared" si="31"/>
        <v>#N/A</v>
      </c>
      <c r="L624" s="230" t="e">
        <f t="shared" si="32"/>
        <v>#N/A</v>
      </c>
    </row>
    <row r="625" spans="2:12" ht="15.75" hidden="1" x14ac:dyDescent="0.25">
      <c r="B625" s="227" t="s">
        <v>852</v>
      </c>
      <c r="C625" s="227" t="s">
        <v>148</v>
      </c>
      <c r="D625" s="228">
        <v>0</v>
      </c>
      <c r="E625" s="230">
        <v>0</v>
      </c>
      <c r="F625" s="228" t="s">
        <v>316</v>
      </c>
      <c r="G625" s="228"/>
      <c r="H625" s="228"/>
      <c r="I625" s="229">
        <f t="shared" si="30"/>
        <v>0</v>
      </c>
      <c r="J625" s="229"/>
      <c r="K625" s="229">
        <f t="shared" si="31"/>
        <v>0</v>
      </c>
      <c r="L625" s="230">
        <f t="shared" si="32"/>
        <v>0</v>
      </c>
    </row>
    <row r="626" spans="2:12" hidden="1" x14ac:dyDescent="0.25">
      <c r="B626" s="244"/>
      <c r="C626" s="244"/>
    </row>
    <row r="627" spans="2:12" hidden="1" x14ac:dyDescent="0.25">
      <c r="B627" s="244"/>
      <c r="C627" s="244"/>
    </row>
    <row r="628" spans="2:12" s="240" customFormat="1" ht="30" hidden="1" x14ac:dyDescent="0.25">
      <c r="B628" s="217" t="s">
        <v>852</v>
      </c>
      <c r="C628" s="217" t="s">
        <v>250</v>
      </c>
      <c r="D628" s="218">
        <v>0</v>
      </c>
      <c r="E628" s="40">
        <v>0</v>
      </c>
      <c r="F628" s="218" t="s">
        <v>316</v>
      </c>
      <c r="G628" s="218"/>
      <c r="H628" s="218"/>
      <c r="I628" s="39">
        <f>G628+H628</f>
        <v>0</v>
      </c>
      <c r="J628" s="39"/>
      <c r="K628" s="39">
        <f>J628*E628</f>
        <v>0</v>
      </c>
      <c r="L628" s="40">
        <f>E628+I628+K628</f>
        <v>0</v>
      </c>
    </row>
    <row r="629" spans="2:12" ht="30" hidden="1" x14ac:dyDescent="0.25">
      <c r="B629" s="227" t="s">
        <v>852</v>
      </c>
      <c r="C629" s="227" t="s">
        <v>281</v>
      </c>
      <c r="D629" s="228">
        <v>0</v>
      </c>
      <c r="E629" s="230">
        <v>0</v>
      </c>
      <c r="F629" s="228" t="s">
        <v>316</v>
      </c>
      <c r="G629" s="228"/>
      <c r="H629" s="228"/>
      <c r="I629" s="229">
        <f t="shared" ref="I629:I636" si="33">G629+H629</f>
        <v>0</v>
      </c>
      <c r="J629" s="229"/>
      <c r="K629" s="229">
        <f t="shared" ref="K629:K636" si="34">J629*E629</f>
        <v>0</v>
      </c>
      <c r="L629" s="230">
        <f t="shared" ref="L629:L636" si="35">E629+I629+K629</f>
        <v>0</v>
      </c>
    </row>
    <row r="630" spans="2:12" ht="15.75" collapsed="1" x14ac:dyDescent="0.25">
      <c r="B630" s="268" t="s">
        <v>327</v>
      </c>
      <c r="C630" s="268" t="s">
        <v>809</v>
      </c>
      <c r="D630" s="228" t="s">
        <v>77</v>
      </c>
      <c r="E630" s="230">
        <v>90675</v>
      </c>
      <c r="F630" s="228" t="s">
        <v>316</v>
      </c>
      <c r="G630" s="228"/>
      <c r="H630" s="228"/>
      <c r="I630" s="229">
        <f t="shared" si="33"/>
        <v>0</v>
      </c>
      <c r="J630" s="229"/>
      <c r="K630" s="229">
        <f t="shared" si="34"/>
        <v>0</v>
      </c>
      <c r="L630" s="230">
        <f t="shared" si="35"/>
        <v>90675</v>
      </c>
    </row>
    <row r="631" spans="2:12" ht="15.75" hidden="1" x14ac:dyDescent="0.25">
      <c r="B631" s="227" t="e">
        <v>#N/A</v>
      </c>
      <c r="C631" s="227" t="e">
        <v>#N/A</v>
      </c>
      <c r="D631" s="228" t="e">
        <v>#N/A</v>
      </c>
      <c r="E631" s="230" t="e">
        <v>#N/A</v>
      </c>
      <c r="F631" s="228" t="s">
        <v>316</v>
      </c>
      <c r="G631" s="228"/>
      <c r="H631" s="228"/>
      <c r="I631" s="229">
        <f t="shared" si="33"/>
        <v>0</v>
      </c>
      <c r="J631" s="229"/>
      <c r="K631" s="229" t="e">
        <f t="shared" si="34"/>
        <v>#N/A</v>
      </c>
      <c r="L631" s="230" t="e">
        <f t="shared" si="35"/>
        <v>#N/A</v>
      </c>
    </row>
    <row r="632" spans="2:12" ht="30" hidden="1" x14ac:dyDescent="0.25">
      <c r="B632" s="227" t="s">
        <v>852</v>
      </c>
      <c r="C632" s="227" t="s">
        <v>251</v>
      </c>
      <c r="D632" s="228">
        <v>0</v>
      </c>
      <c r="E632" s="230">
        <v>0</v>
      </c>
      <c r="F632" s="228" t="s">
        <v>316</v>
      </c>
      <c r="G632" s="228"/>
      <c r="H632" s="228"/>
      <c r="I632" s="229">
        <f t="shared" si="33"/>
        <v>0</v>
      </c>
      <c r="J632" s="229"/>
      <c r="K632" s="229">
        <f t="shared" si="34"/>
        <v>0</v>
      </c>
      <c r="L632" s="230">
        <f t="shared" si="35"/>
        <v>0</v>
      </c>
    </row>
    <row r="633" spans="2:12" ht="30" hidden="1" x14ac:dyDescent="0.25">
      <c r="B633" s="227" t="s">
        <v>852</v>
      </c>
      <c r="C633" s="227" t="s">
        <v>282</v>
      </c>
      <c r="D633" s="228">
        <v>0</v>
      </c>
      <c r="E633" s="230">
        <v>0</v>
      </c>
      <c r="F633" s="228" t="s">
        <v>316</v>
      </c>
      <c r="G633" s="228"/>
      <c r="H633" s="228"/>
      <c r="I633" s="229">
        <f t="shared" si="33"/>
        <v>0</v>
      </c>
      <c r="J633" s="229"/>
      <c r="K633" s="229">
        <f t="shared" si="34"/>
        <v>0</v>
      </c>
      <c r="L633" s="230">
        <f t="shared" si="35"/>
        <v>0</v>
      </c>
    </row>
    <row r="634" spans="2:12" ht="15.75" collapsed="1" x14ac:dyDescent="0.25">
      <c r="B634" s="268" t="s">
        <v>327</v>
      </c>
      <c r="C634" s="268" t="s">
        <v>808</v>
      </c>
      <c r="D634" s="228" t="s">
        <v>77</v>
      </c>
      <c r="E634" s="230">
        <v>95625</v>
      </c>
      <c r="F634" s="228" t="s">
        <v>316</v>
      </c>
      <c r="G634" s="228"/>
      <c r="H634" s="228"/>
      <c r="I634" s="229">
        <f t="shared" si="33"/>
        <v>0</v>
      </c>
      <c r="J634" s="229"/>
      <c r="K634" s="229">
        <f t="shared" si="34"/>
        <v>0</v>
      </c>
      <c r="L634" s="230">
        <f t="shared" si="35"/>
        <v>95625</v>
      </c>
    </row>
    <row r="635" spans="2:12" ht="15.75" x14ac:dyDescent="0.25">
      <c r="B635" s="268" t="s">
        <v>317</v>
      </c>
      <c r="C635" s="268" t="s">
        <v>252</v>
      </c>
      <c r="D635" s="228" t="s">
        <v>77</v>
      </c>
      <c r="E635" s="230">
        <v>357750</v>
      </c>
      <c r="F635" s="228" t="s">
        <v>316</v>
      </c>
      <c r="G635" s="228"/>
      <c r="H635" s="228"/>
      <c r="I635" s="229">
        <f t="shared" si="33"/>
        <v>0</v>
      </c>
      <c r="J635" s="229"/>
      <c r="K635" s="229">
        <f t="shared" si="34"/>
        <v>0</v>
      </c>
      <c r="L635" s="230">
        <f t="shared" si="35"/>
        <v>357750</v>
      </c>
    </row>
    <row r="636" spans="2:12" ht="15.75" x14ac:dyDescent="0.25">
      <c r="B636" s="268" t="s">
        <v>317</v>
      </c>
      <c r="C636" s="268" t="s">
        <v>253</v>
      </c>
      <c r="D636" s="228" t="s">
        <v>77</v>
      </c>
      <c r="E636" s="230">
        <v>90675</v>
      </c>
      <c r="F636" s="228" t="s">
        <v>316</v>
      </c>
      <c r="G636" s="228"/>
      <c r="H636" s="228"/>
      <c r="I636" s="229">
        <f t="shared" si="33"/>
        <v>0</v>
      </c>
      <c r="J636" s="229"/>
      <c r="K636" s="229">
        <f t="shared" si="34"/>
        <v>0</v>
      </c>
      <c r="L636" s="230">
        <f t="shared" si="35"/>
        <v>90675</v>
      </c>
    </row>
    <row r="637" spans="2:12" hidden="1" x14ac:dyDescent="0.25">
      <c r="B637" s="244"/>
      <c r="C637" s="244"/>
    </row>
    <row r="638" spans="2:12" hidden="1" x14ac:dyDescent="0.25">
      <c r="B638" s="244"/>
      <c r="C638" s="244"/>
    </row>
    <row r="639" spans="2:12" s="240" customFormat="1" ht="15.75" hidden="1" x14ac:dyDescent="0.25">
      <c r="B639" s="217" t="s">
        <v>852</v>
      </c>
      <c r="C639" s="217" t="s">
        <v>149</v>
      </c>
      <c r="D639" s="218">
        <v>0</v>
      </c>
      <c r="E639" s="40">
        <v>0</v>
      </c>
      <c r="F639" s="218" t="s">
        <v>316</v>
      </c>
      <c r="G639" s="218"/>
      <c r="H639" s="218"/>
      <c r="I639" s="39">
        <f>G639+H639</f>
        <v>0</v>
      </c>
      <c r="J639" s="39"/>
      <c r="K639" s="39">
        <f>J639*E639</f>
        <v>0</v>
      </c>
      <c r="L639" s="40">
        <f>E639+I639+K639</f>
        <v>0</v>
      </c>
    </row>
    <row r="640" spans="2:12" ht="15.75" hidden="1" x14ac:dyDescent="0.25">
      <c r="B640" s="227" t="s">
        <v>852</v>
      </c>
      <c r="C640" s="227" t="s">
        <v>159</v>
      </c>
      <c r="D640" s="228">
        <v>0</v>
      </c>
      <c r="E640" s="230">
        <v>0</v>
      </c>
      <c r="F640" s="228" t="s">
        <v>316</v>
      </c>
      <c r="G640" s="228"/>
      <c r="H640" s="228"/>
      <c r="I640" s="229">
        <f t="shared" ref="I640:I684" si="36">G640+H640</f>
        <v>0</v>
      </c>
      <c r="J640" s="229"/>
      <c r="K640" s="229">
        <f t="shared" ref="K640:K684" si="37">J640*E640</f>
        <v>0</v>
      </c>
      <c r="L640" s="230">
        <f t="shared" ref="L640:L684" si="38">E640+I640+K640</f>
        <v>0</v>
      </c>
    </row>
    <row r="641" spans="2:12" ht="15.75" collapsed="1" x14ac:dyDescent="0.25">
      <c r="B641" s="268" t="s">
        <v>428</v>
      </c>
      <c r="C641" s="268" t="s">
        <v>162</v>
      </c>
      <c r="D641" s="228" t="s">
        <v>33</v>
      </c>
      <c r="E641" s="230">
        <v>930.12</v>
      </c>
      <c r="F641" s="228" t="s">
        <v>316</v>
      </c>
      <c r="G641" s="228"/>
      <c r="H641" s="228"/>
      <c r="I641" s="229">
        <f t="shared" si="36"/>
        <v>0</v>
      </c>
      <c r="J641" s="229"/>
      <c r="K641" s="229">
        <f t="shared" si="37"/>
        <v>0</v>
      </c>
      <c r="L641" s="230">
        <f t="shared" si="38"/>
        <v>930.12</v>
      </c>
    </row>
    <row r="642" spans="2:12" ht="15.75" x14ac:dyDescent="0.25">
      <c r="B642" s="268" t="s">
        <v>428</v>
      </c>
      <c r="C642" s="268" t="s">
        <v>163</v>
      </c>
      <c r="D642" s="228" t="s">
        <v>33</v>
      </c>
      <c r="E642" s="230">
        <v>930.12</v>
      </c>
      <c r="F642" s="228" t="s">
        <v>316</v>
      </c>
      <c r="G642" s="228"/>
      <c r="H642" s="228"/>
      <c r="I642" s="229">
        <f t="shared" si="36"/>
        <v>0</v>
      </c>
      <c r="J642" s="229"/>
      <c r="K642" s="229">
        <f t="shared" si="37"/>
        <v>0</v>
      </c>
      <c r="L642" s="230">
        <f t="shared" si="38"/>
        <v>930.12</v>
      </c>
    </row>
    <row r="643" spans="2:12" ht="15.75" x14ac:dyDescent="0.25">
      <c r="B643" s="268" t="s">
        <v>428</v>
      </c>
      <c r="C643" s="268" t="s">
        <v>164</v>
      </c>
      <c r="D643" s="228" t="s">
        <v>33</v>
      </c>
      <c r="E643" s="230">
        <v>930.12</v>
      </c>
      <c r="F643" s="228" t="s">
        <v>316</v>
      </c>
      <c r="G643" s="228"/>
      <c r="H643" s="228"/>
      <c r="I643" s="229">
        <f t="shared" si="36"/>
        <v>0</v>
      </c>
      <c r="J643" s="229"/>
      <c r="K643" s="229">
        <f t="shared" si="37"/>
        <v>0</v>
      </c>
      <c r="L643" s="230">
        <f t="shared" si="38"/>
        <v>930.12</v>
      </c>
    </row>
    <row r="644" spans="2:12" ht="15.75" x14ac:dyDescent="0.25">
      <c r="B644" s="268" t="s">
        <v>428</v>
      </c>
      <c r="C644" s="268" t="s">
        <v>165</v>
      </c>
      <c r="D644" s="228" t="s">
        <v>5</v>
      </c>
      <c r="E644" s="230">
        <v>2200</v>
      </c>
      <c r="F644" s="228" t="s">
        <v>316</v>
      </c>
      <c r="G644" s="228"/>
      <c r="H644" s="228"/>
      <c r="I644" s="229">
        <f t="shared" si="36"/>
        <v>0</v>
      </c>
      <c r="J644" s="229"/>
      <c r="K644" s="229">
        <f t="shared" si="37"/>
        <v>0</v>
      </c>
      <c r="L644" s="230">
        <f t="shared" si="38"/>
        <v>2200</v>
      </c>
    </row>
    <row r="645" spans="2:12" ht="15.75" x14ac:dyDescent="0.25">
      <c r="B645" s="268" t="s">
        <v>428</v>
      </c>
      <c r="C645" s="268" t="s">
        <v>166</v>
      </c>
      <c r="D645" s="228" t="s">
        <v>67</v>
      </c>
      <c r="E645" s="230">
        <v>2400</v>
      </c>
      <c r="F645" s="228" t="s">
        <v>316</v>
      </c>
      <c r="G645" s="228"/>
      <c r="H645" s="228"/>
      <c r="I645" s="229">
        <f t="shared" si="36"/>
        <v>0</v>
      </c>
      <c r="J645" s="229"/>
      <c r="K645" s="229">
        <f t="shared" si="37"/>
        <v>0</v>
      </c>
      <c r="L645" s="230">
        <f t="shared" si="38"/>
        <v>2400</v>
      </c>
    </row>
    <row r="646" spans="2:12" ht="15.75" x14ac:dyDescent="0.25">
      <c r="B646" s="268" t="s">
        <v>428</v>
      </c>
      <c r="C646" s="268" t="s">
        <v>167</v>
      </c>
      <c r="D646" s="228" t="s">
        <v>5</v>
      </c>
      <c r="E646" s="230">
        <v>1600</v>
      </c>
      <c r="F646" s="228" t="s">
        <v>316</v>
      </c>
      <c r="G646" s="228"/>
      <c r="H646" s="228"/>
      <c r="I646" s="229">
        <f t="shared" si="36"/>
        <v>0</v>
      </c>
      <c r="J646" s="229"/>
      <c r="K646" s="229">
        <f t="shared" si="37"/>
        <v>0</v>
      </c>
      <c r="L646" s="230">
        <f t="shared" si="38"/>
        <v>1600</v>
      </c>
    </row>
    <row r="647" spans="2:12" ht="15.75" x14ac:dyDescent="0.25">
      <c r="B647" s="268" t="s">
        <v>428</v>
      </c>
      <c r="C647" s="268" t="s">
        <v>168</v>
      </c>
      <c r="D647" s="228" t="s">
        <v>5</v>
      </c>
      <c r="E647" s="230">
        <v>1600</v>
      </c>
      <c r="F647" s="228" t="s">
        <v>316</v>
      </c>
      <c r="G647" s="228"/>
      <c r="H647" s="228"/>
      <c r="I647" s="229">
        <f t="shared" si="36"/>
        <v>0</v>
      </c>
      <c r="J647" s="229"/>
      <c r="K647" s="229">
        <f t="shared" si="37"/>
        <v>0</v>
      </c>
      <c r="L647" s="230">
        <f t="shared" si="38"/>
        <v>1600</v>
      </c>
    </row>
    <row r="648" spans="2:12" ht="15.75" x14ac:dyDescent="0.25">
      <c r="B648" s="268" t="s">
        <v>428</v>
      </c>
      <c r="C648" s="268" t="s">
        <v>169</v>
      </c>
      <c r="D648" s="228" t="s">
        <v>5</v>
      </c>
      <c r="E648" s="230">
        <v>327.76</v>
      </c>
      <c r="F648" s="228" t="s">
        <v>316</v>
      </c>
      <c r="G648" s="228"/>
      <c r="H648" s="228"/>
      <c r="I648" s="229">
        <f t="shared" si="36"/>
        <v>0</v>
      </c>
      <c r="J648" s="229"/>
      <c r="K648" s="229">
        <f t="shared" si="37"/>
        <v>0</v>
      </c>
      <c r="L648" s="230">
        <f t="shared" si="38"/>
        <v>327.76</v>
      </c>
    </row>
    <row r="649" spans="2:12" ht="15.75" x14ac:dyDescent="0.25">
      <c r="B649" s="268" t="s">
        <v>428</v>
      </c>
      <c r="C649" s="268" t="s">
        <v>148</v>
      </c>
      <c r="D649" s="228" t="s">
        <v>77</v>
      </c>
      <c r="E649" s="230">
        <v>55937.34</v>
      </c>
      <c r="F649" s="228" t="s">
        <v>316</v>
      </c>
      <c r="G649" s="228"/>
      <c r="H649" s="228"/>
      <c r="I649" s="229">
        <f t="shared" si="36"/>
        <v>0</v>
      </c>
      <c r="J649" s="229"/>
      <c r="K649" s="229">
        <f t="shared" si="37"/>
        <v>0</v>
      </c>
      <c r="L649" s="230">
        <f t="shared" si="38"/>
        <v>55937.34</v>
      </c>
    </row>
    <row r="650" spans="2:12" ht="15.75" hidden="1" x14ac:dyDescent="0.25">
      <c r="B650" s="227" t="e">
        <v>#N/A</v>
      </c>
      <c r="C650" s="227" t="e">
        <v>#N/A</v>
      </c>
      <c r="D650" s="228" t="e">
        <v>#N/A</v>
      </c>
      <c r="E650" s="230" t="e">
        <v>#N/A</v>
      </c>
      <c r="F650" s="228" t="s">
        <v>316</v>
      </c>
      <c r="G650" s="228"/>
      <c r="H650" s="228"/>
      <c r="I650" s="229">
        <f t="shared" si="36"/>
        <v>0</v>
      </c>
      <c r="J650" s="229"/>
      <c r="K650" s="229" t="e">
        <f t="shared" si="37"/>
        <v>#N/A</v>
      </c>
      <c r="L650" s="230" t="e">
        <f t="shared" si="38"/>
        <v>#N/A</v>
      </c>
    </row>
    <row r="651" spans="2:12" ht="15.75" hidden="1" x14ac:dyDescent="0.25">
      <c r="B651" s="227" t="s">
        <v>852</v>
      </c>
      <c r="C651" s="227" t="s">
        <v>160</v>
      </c>
      <c r="D651" s="228">
        <v>0</v>
      </c>
      <c r="E651" s="230">
        <v>0</v>
      </c>
      <c r="F651" s="228" t="s">
        <v>316</v>
      </c>
      <c r="G651" s="228"/>
      <c r="H651" s="228"/>
      <c r="I651" s="229">
        <f t="shared" si="36"/>
        <v>0</v>
      </c>
      <c r="J651" s="229"/>
      <c r="K651" s="229">
        <f t="shared" si="37"/>
        <v>0</v>
      </c>
      <c r="L651" s="230">
        <f t="shared" si="38"/>
        <v>0</v>
      </c>
    </row>
    <row r="652" spans="2:12" ht="15.75" collapsed="1" x14ac:dyDescent="0.25">
      <c r="B652" s="268" t="s">
        <v>327</v>
      </c>
      <c r="C652" s="268" t="s">
        <v>170</v>
      </c>
      <c r="D652" s="228" t="s">
        <v>33</v>
      </c>
      <c r="E652" s="230">
        <v>97.82</v>
      </c>
      <c r="F652" s="228" t="s">
        <v>316</v>
      </c>
      <c r="G652" s="228"/>
      <c r="H652" s="228"/>
      <c r="I652" s="229">
        <f t="shared" si="36"/>
        <v>0</v>
      </c>
      <c r="J652" s="229"/>
      <c r="K652" s="229">
        <f t="shared" si="37"/>
        <v>0</v>
      </c>
      <c r="L652" s="230">
        <f t="shared" si="38"/>
        <v>97.82</v>
      </c>
    </row>
    <row r="653" spans="2:12" ht="15.75" x14ac:dyDescent="0.25">
      <c r="B653" s="268" t="s">
        <v>327</v>
      </c>
      <c r="C653" s="268" t="s">
        <v>171</v>
      </c>
      <c r="D653" s="228" t="s">
        <v>5</v>
      </c>
      <c r="E653" s="230">
        <v>693.2</v>
      </c>
      <c r="F653" s="228" t="s">
        <v>316</v>
      </c>
      <c r="G653" s="228"/>
      <c r="H653" s="228"/>
      <c r="I653" s="229">
        <f t="shared" si="36"/>
        <v>0</v>
      </c>
      <c r="J653" s="229"/>
      <c r="K653" s="229">
        <f t="shared" si="37"/>
        <v>0</v>
      </c>
      <c r="L653" s="230">
        <f t="shared" si="38"/>
        <v>693.2</v>
      </c>
    </row>
    <row r="654" spans="2:12" ht="15.75" x14ac:dyDescent="0.25">
      <c r="B654" s="268" t="s">
        <v>327</v>
      </c>
      <c r="C654" s="268" t="s">
        <v>172</v>
      </c>
      <c r="D654" s="228" t="s">
        <v>33</v>
      </c>
      <c r="E654" s="230">
        <v>142.22</v>
      </c>
      <c r="F654" s="228" t="s">
        <v>316</v>
      </c>
      <c r="G654" s="228"/>
      <c r="H654" s="228"/>
      <c r="I654" s="229">
        <f t="shared" si="36"/>
        <v>0</v>
      </c>
      <c r="J654" s="229"/>
      <c r="K654" s="229">
        <f t="shared" si="37"/>
        <v>0</v>
      </c>
      <c r="L654" s="230">
        <f t="shared" si="38"/>
        <v>142.22</v>
      </c>
    </row>
    <row r="655" spans="2:12" ht="15.75" x14ac:dyDescent="0.25">
      <c r="B655" s="268" t="s">
        <v>327</v>
      </c>
      <c r="C655" s="268" t="s">
        <v>173</v>
      </c>
      <c r="D655" s="228" t="s">
        <v>5</v>
      </c>
      <c r="E655" s="230">
        <v>734.72</v>
      </c>
      <c r="F655" s="228" t="s">
        <v>316</v>
      </c>
      <c r="G655" s="228"/>
      <c r="H655" s="228"/>
      <c r="I655" s="229">
        <f t="shared" si="36"/>
        <v>0</v>
      </c>
      <c r="J655" s="229"/>
      <c r="K655" s="229">
        <f t="shared" si="37"/>
        <v>0</v>
      </c>
      <c r="L655" s="230">
        <f t="shared" si="38"/>
        <v>734.72</v>
      </c>
    </row>
    <row r="656" spans="2:12" ht="15.75" x14ac:dyDescent="0.25">
      <c r="B656" s="268" t="s">
        <v>327</v>
      </c>
      <c r="C656" s="268" t="s">
        <v>148</v>
      </c>
      <c r="D656" s="228" t="s">
        <v>77</v>
      </c>
      <c r="E656" s="230">
        <v>7486.78</v>
      </c>
      <c r="F656" s="228" t="s">
        <v>316</v>
      </c>
      <c r="G656" s="228"/>
      <c r="H656" s="228"/>
      <c r="I656" s="229">
        <f t="shared" si="36"/>
        <v>0</v>
      </c>
      <c r="J656" s="229"/>
      <c r="K656" s="229">
        <f t="shared" si="37"/>
        <v>0</v>
      </c>
      <c r="L656" s="230">
        <f t="shared" si="38"/>
        <v>7486.78</v>
      </c>
    </row>
    <row r="657" spans="2:12" ht="15.75" hidden="1" x14ac:dyDescent="0.25">
      <c r="B657" s="227" t="e">
        <v>#N/A</v>
      </c>
      <c r="C657" s="227" t="e">
        <v>#N/A</v>
      </c>
      <c r="D657" s="228" t="e">
        <v>#N/A</v>
      </c>
      <c r="E657" s="230" t="e">
        <v>#N/A</v>
      </c>
      <c r="F657" s="228" t="s">
        <v>316</v>
      </c>
      <c r="G657" s="228"/>
      <c r="H657" s="228"/>
      <c r="I657" s="229">
        <f t="shared" si="36"/>
        <v>0</v>
      </c>
      <c r="J657" s="229"/>
      <c r="K657" s="229" t="e">
        <f t="shared" si="37"/>
        <v>#N/A</v>
      </c>
      <c r="L657" s="230" t="e">
        <f t="shared" si="38"/>
        <v>#N/A</v>
      </c>
    </row>
    <row r="658" spans="2:12" ht="15.75" hidden="1" x14ac:dyDescent="0.25">
      <c r="B658" s="227" t="s">
        <v>852</v>
      </c>
      <c r="C658" s="227" t="s">
        <v>151</v>
      </c>
      <c r="D658" s="228">
        <v>0</v>
      </c>
      <c r="E658" s="230">
        <v>0</v>
      </c>
      <c r="F658" s="228" t="s">
        <v>316</v>
      </c>
      <c r="G658" s="228"/>
      <c r="H658" s="228"/>
      <c r="I658" s="229">
        <f t="shared" si="36"/>
        <v>0</v>
      </c>
      <c r="J658" s="229"/>
      <c r="K658" s="229">
        <f t="shared" si="37"/>
        <v>0</v>
      </c>
      <c r="L658" s="230">
        <f t="shared" si="38"/>
        <v>0</v>
      </c>
    </row>
    <row r="659" spans="2:12" ht="15.75" collapsed="1" x14ac:dyDescent="0.25">
      <c r="B659" s="268" t="s">
        <v>327</v>
      </c>
      <c r="C659" s="268" t="s">
        <v>174</v>
      </c>
      <c r="D659" s="228" t="s">
        <v>5</v>
      </c>
      <c r="E659" s="230">
        <v>800</v>
      </c>
      <c r="F659" s="228" t="s">
        <v>316</v>
      </c>
      <c r="G659" s="228"/>
      <c r="H659" s="228"/>
      <c r="I659" s="229">
        <f t="shared" si="36"/>
        <v>0</v>
      </c>
      <c r="J659" s="229"/>
      <c r="K659" s="229">
        <f t="shared" si="37"/>
        <v>0</v>
      </c>
      <c r="L659" s="230">
        <f t="shared" si="38"/>
        <v>800</v>
      </c>
    </row>
    <row r="660" spans="2:12" ht="15.75" x14ac:dyDescent="0.25">
      <c r="B660" s="268" t="s">
        <v>327</v>
      </c>
      <c r="C660" s="268" t="s">
        <v>175</v>
      </c>
      <c r="D660" s="228" t="s">
        <v>5</v>
      </c>
      <c r="E660" s="230">
        <v>800</v>
      </c>
      <c r="F660" s="228" t="s">
        <v>316</v>
      </c>
      <c r="G660" s="228"/>
      <c r="H660" s="228"/>
      <c r="I660" s="229">
        <f t="shared" si="36"/>
        <v>0</v>
      </c>
      <c r="J660" s="229"/>
      <c r="K660" s="229">
        <f t="shared" si="37"/>
        <v>0</v>
      </c>
      <c r="L660" s="230">
        <f t="shared" si="38"/>
        <v>800</v>
      </c>
    </row>
    <row r="661" spans="2:12" ht="15.75" x14ac:dyDescent="0.25">
      <c r="B661" s="268" t="s">
        <v>327</v>
      </c>
      <c r="C661" s="268" t="s">
        <v>176</v>
      </c>
      <c r="D661" s="228" t="s">
        <v>77</v>
      </c>
      <c r="E661" s="230">
        <v>960</v>
      </c>
      <c r="F661" s="228" t="s">
        <v>316</v>
      </c>
      <c r="G661" s="228"/>
      <c r="H661" s="228"/>
      <c r="I661" s="229">
        <f t="shared" si="36"/>
        <v>0</v>
      </c>
      <c r="J661" s="229"/>
      <c r="K661" s="229">
        <f t="shared" si="37"/>
        <v>0</v>
      </c>
      <c r="L661" s="230">
        <f t="shared" si="38"/>
        <v>960</v>
      </c>
    </row>
    <row r="662" spans="2:12" ht="15.75" hidden="1" x14ac:dyDescent="0.25">
      <c r="B662" s="227" t="e">
        <v>#N/A</v>
      </c>
      <c r="C662" s="227" t="e">
        <v>#N/A</v>
      </c>
      <c r="D662" s="228" t="e">
        <v>#N/A</v>
      </c>
      <c r="E662" s="230" t="e">
        <v>#N/A</v>
      </c>
      <c r="F662" s="228" t="s">
        <v>316</v>
      </c>
      <c r="G662" s="228"/>
      <c r="H662" s="228"/>
      <c r="I662" s="229">
        <f t="shared" si="36"/>
        <v>0</v>
      </c>
      <c r="J662" s="229"/>
      <c r="K662" s="229" t="e">
        <f t="shared" si="37"/>
        <v>#N/A</v>
      </c>
      <c r="L662" s="230" t="e">
        <f t="shared" si="38"/>
        <v>#N/A</v>
      </c>
    </row>
    <row r="663" spans="2:12" ht="15.75" hidden="1" x14ac:dyDescent="0.25">
      <c r="B663" s="227" t="s">
        <v>852</v>
      </c>
      <c r="C663" s="227" t="s">
        <v>152</v>
      </c>
      <c r="D663" s="228">
        <v>0</v>
      </c>
      <c r="E663" s="230">
        <v>0</v>
      </c>
      <c r="F663" s="228" t="s">
        <v>316</v>
      </c>
      <c r="G663" s="228"/>
      <c r="H663" s="228"/>
      <c r="I663" s="229">
        <f t="shared" si="36"/>
        <v>0</v>
      </c>
      <c r="J663" s="229"/>
      <c r="K663" s="229">
        <f t="shared" si="37"/>
        <v>0</v>
      </c>
      <c r="L663" s="230">
        <f t="shared" si="38"/>
        <v>0</v>
      </c>
    </row>
    <row r="664" spans="2:12" ht="15.75" hidden="1" x14ac:dyDescent="0.25">
      <c r="B664" s="227" t="s">
        <v>852</v>
      </c>
      <c r="C664" s="227" t="s">
        <v>150</v>
      </c>
      <c r="D664" s="228">
        <v>0</v>
      </c>
      <c r="E664" s="230">
        <v>0</v>
      </c>
      <c r="F664" s="228" t="s">
        <v>316</v>
      </c>
      <c r="G664" s="228"/>
      <c r="H664" s="228"/>
      <c r="I664" s="229">
        <f t="shared" si="36"/>
        <v>0</v>
      </c>
      <c r="J664" s="229"/>
      <c r="K664" s="229">
        <f t="shared" si="37"/>
        <v>0</v>
      </c>
      <c r="L664" s="230">
        <f t="shared" si="38"/>
        <v>0</v>
      </c>
    </row>
    <row r="665" spans="2:12" ht="15.75" collapsed="1" x14ac:dyDescent="0.25">
      <c r="B665" s="268" t="s">
        <v>327</v>
      </c>
      <c r="C665" s="268" t="s">
        <v>177</v>
      </c>
      <c r="D665" s="228" t="s">
        <v>33</v>
      </c>
      <c r="E665" s="230">
        <v>1459.6320000000001</v>
      </c>
      <c r="F665" s="228" t="s">
        <v>316</v>
      </c>
      <c r="G665" s="228"/>
      <c r="H665" s="228"/>
      <c r="I665" s="229">
        <f t="shared" si="36"/>
        <v>0</v>
      </c>
      <c r="J665" s="229"/>
      <c r="K665" s="229">
        <f t="shared" si="37"/>
        <v>0</v>
      </c>
      <c r="L665" s="230">
        <f t="shared" si="38"/>
        <v>1459.6320000000001</v>
      </c>
    </row>
    <row r="666" spans="2:12" ht="15.75" x14ac:dyDescent="0.25">
      <c r="B666" s="268" t="s">
        <v>327</v>
      </c>
      <c r="C666" s="268" t="s">
        <v>178</v>
      </c>
      <c r="D666" s="228" t="s">
        <v>33</v>
      </c>
      <c r="E666" s="230">
        <v>2755.28</v>
      </c>
      <c r="F666" s="228" t="s">
        <v>316</v>
      </c>
      <c r="G666" s="228"/>
      <c r="H666" s="228"/>
      <c r="I666" s="229">
        <f t="shared" si="36"/>
        <v>0</v>
      </c>
      <c r="J666" s="229"/>
      <c r="K666" s="229">
        <f t="shared" si="37"/>
        <v>0</v>
      </c>
      <c r="L666" s="230">
        <f t="shared" si="38"/>
        <v>2755.28</v>
      </c>
    </row>
    <row r="667" spans="2:12" ht="15.75" x14ac:dyDescent="0.25">
      <c r="B667" s="268" t="s">
        <v>327</v>
      </c>
      <c r="C667" s="268" t="s">
        <v>179</v>
      </c>
      <c r="D667" s="228" t="s">
        <v>33</v>
      </c>
      <c r="E667" s="230">
        <v>1459.6320000000001</v>
      </c>
      <c r="F667" s="228" t="s">
        <v>316</v>
      </c>
      <c r="G667" s="228"/>
      <c r="H667" s="228"/>
      <c r="I667" s="229">
        <f t="shared" si="36"/>
        <v>0</v>
      </c>
      <c r="J667" s="229"/>
      <c r="K667" s="229">
        <f t="shared" si="37"/>
        <v>0</v>
      </c>
      <c r="L667" s="230">
        <f t="shared" si="38"/>
        <v>1459.6320000000001</v>
      </c>
    </row>
    <row r="668" spans="2:12" ht="15.75" x14ac:dyDescent="0.25">
      <c r="B668" s="268" t="s">
        <v>327</v>
      </c>
      <c r="C668" s="268" t="s">
        <v>180</v>
      </c>
      <c r="D668" s="228" t="s">
        <v>33</v>
      </c>
      <c r="E668" s="230">
        <v>2755.28</v>
      </c>
      <c r="F668" s="228" t="s">
        <v>316</v>
      </c>
      <c r="G668" s="228"/>
      <c r="H668" s="228"/>
      <c r="I668" s="229">
        <f t="shared" si="36"/>
        <v>0</v>
      </c>
      <c r="J668" s="229"/>
      <c r="K668" s="229">
        <f t="shared" si="37"/>
        <v>0</v>
      </c>
      <c r="L668" s="230">
        <f t="shared" si="38"/>
        <v>2755.28</v>
      </c>
    </row>
    <row r="669" spans="2:12" ht="15.75" x14ac:dyDescent="0.25">
      <c r="B669" s="268" t="s">
        <v>327</v>
      </c>
      <c r="C669" s="268" t="s">
        <v>850</v>
      </c>
      <c r="D669" s="228" t="s">
        <v>5</v>
      </c>
      <c r="E669" s="230">
        <v>2591.7759999999998</v>
      </c>
      <c r="F669" s="228" t="s">
        <v>316</v>
      </c>
      <c r="G669" s="228"/>
      <c r="H669" s="228"/>
      <c r="I669" s="229">
        <f t="shared" si="36"/>
        <v>0</v>
      </c>
      <c r="J669" s="229"/>
      <c r="K669" s="229">
        <f t="shared" si="37"/>
        <v>0</v>
      </c>
      <c r="L669" s="230">
        <f t="shared" si="38"/>
        <v>2591.7759999999998</v>
      </c>
    </row>
    <row r="670" spans="2:12" ht="15.75" x14ac:dyDescent="0.25">
      <c r="B670" s="268" t="s">
        <v>327</v>
      </c>
      <c r="C670" s="268" t="s">
        <v>176</v>
      </c>
      <c r="D670" s="228" t="s">
        <v>77</v>
      </c>
      <c r="E670" s="230">
        <v>247976.78399999999</v>
      </c>
      <c r="F670" s="228" t="s">
        <v>316</v>
      </c>
      <c r="G670" s="228"/>
      <c r="H670" s="228"/>
      <c r="I670" s="229">
        <f t="shared" si="36"/>
        <v>0</v>
      </c>
      <c r="J670" s="229"/>
      <c r="K670" s="229">
        <f t="shared" si="37"/>
        <v>0</v>
      </c>
      <c r="L670" s="230">
        <f t="shared" si="38"/>
        <v>247976.78399999999</v>
      </c>
    </row>
    <row r="671" spans="2:12" ht="15.75" hidden="1" x14ac:dyDescent="0.25">
      <c r="B671" s="227" t="e">
        <v>#N/A</v>
      </c>
      <c r="C671" s="227" t="e">
        <v>#N/A</v>
      </c>
      <c r="D671" s="228" t="e">
        <v>#N/A</v>
      </c>
      <c r="E671" s="230" t="e">
        <v>#N/A</v>
      </c>
      <c r="F671" s="228" t="s">
        <v>316</v>
      </c>
      <c r="G671" s="228"/>
      <c r="H671" s="228"/>
      <c r="I671" s="229">
        <f t="shared" si="36"/>
        <v>0</v>
      </c>
      <c r="J671" s="229"/>
      <c r="K671" s="229" t="e">
        <f t="shared" si="37"/>
        <v>#N/A</v>
      </c>
      <c r="L671" s="230" t="e">
        <f t="shared" si="38"/>
        <v>#N/A</v>
      </c>
    </row>
    <row r="672" spans="2:12" ht="15.75" hidden="1" x14ac:dyDescent="0.25">
      <c r="B672" s="227" t="s">
        <v>852</v>
      </c>
      <c r="C672" s="227" t="s">
        <v>161</v>
      </c>
      <c r="D672" s="228">
        <v>0</v>
      </c>
      <c r="E672" s="230">
        <v>0</v>
      </c>
      <c r="F672" s="228" t="s">
        <v>316</v>
      </c>
      <c r="G672" s="228"/>
      <c r="H672" s="228"/>
      <c r="I672" s="229">
        <f t="shared" si="36"/>
        <v>0</v>
      </c>
      <c r="J672" s="229"/>
      <c r="K672" s="229">
        <f t="shared" si="37"/>
        <v>0</v>
      </c>
      <c r="L672" s="230">
        <f t="shared" si="38"/>
        <v>0</v>
      </c>
    </row>
    <row r="673" spans="2:12" ht="15.75" collapsed="1" x14ac:dyDescent="0.25">
      <c r="B673" s="268" t="s">
        <v>327</v>
      </c>
      <c r="C673" s="268" t="s">
        <v>848</v>
      </c>
      <c r="D673" s="228" t="s">
        <v>5</v>
      </c>
      <c r="E673" s="230">
        <v>15000</v>
      </c>
      <c r="F673" s="228" t="s">
        <v>316</v>
      </c>
      <c r="G673" s="228"/>
      <c r="H673" s="228"/>
      <c r="I673" s="229">
        <f t="shared" si="36"/>
        <v>0</v>
      </c>
      <c r="J673" s="229"/>
      <c r="K673" s="229">
        <f t="shared" si="37"/>
        <v>0</v>
      </c>
      <c r="L673" s="230">
        <f t="shared" si="38"/>
        <v>15000</v>
      </c>
    </row>
    <row r="674" spans="2:12" ht="15.75" x14ac:dyDescent="0.25">
      <c r="B674" s="268" t="s">
        <v>327</v>
      </c>
      <c r="C674" s="268" t="s">
        <v>181</v>
      </c>
      <c r="D674" s="228">
        <v>0</v>
      </c>
      <c r="E674" s="230">
        <v>14000</v>
      </c>
      <c r="F674" s="228" t="s">
        <v>316</v>
      </c>
      <c r="G674" s="228"/>
      <c r="H674" s="228"/>
      <c r="I674" s="229">
        <f t="shared" si="36"/>
        <v>0</v>
      </c>
      <c r="J674" s="229"/>
      <c r="K674" s="229">
        <f t="shared" si="37"/>
        <v>0</v>
      </c>
      <c r="L674" s="230">
        <f t="shared" si="38"/>
        <v>14000</v>
      </c>
    </row>
    <row r="675" spans="2:12" ht="15.75" x14ac:dyDescent="0.25">
      <c r="B675" s="268" t="s">
        <v>327</v>
      </c>
      <c r="C675" s="268" t="s">
        <v>182</v>
      </c>
      <c r="D675" s="228" t="s">
        <v>5</v>
      </c>
      <c r="E675" s="230">
        <v>3700</v>
      </c>
      <c r="F675" s="228" t="s">
        <v>316</v>
      </c>
      <c r="G675" s="228"/>
      <c r="H675" s="228"/>
      <c r="I675" s="229">
        <f t="shared" si="36"/>
        <v>0</v>
      </c>
      <c r="J675" s="229"/>
      <c r="K675" s="229">
        <f t="shared" si="37"/>
        <v>0</v>
      </c>
      <c r="L675" s="230">
        <f t="shared" si="38"/>
        <v>3700</v>
      </c>
    </row>
    <row r="676" spans="2:12" ht="15.75" x14ac:dyDescent="0.25">
      <c r="B676" s="268" t="s">
        <v>327</v>
      </c>
      <c r="C676" s="268" t="s">
        <v>183</v>
      </c>
      <c r="D676" s="228" t="s">
        <v>5</v>
      </c>
      <c r="E676" s="230">
        <v>6200</v>
      </c>
      <c r="F676" s="228" t="s">
        <v>316</v>
      </c>
      <c r="G676" s="228"/>
      <c r="H676" s="228"/>
      <c r="I676" s="229">
        <f t="shared" si="36"/>
        <v>0</v>
      </c>
      <c r="J676" s="229"/>
      <c r="K676" s="229">
        <f t="shared" si="37"/>
        <v>0</v>
      </c>
      <c r="L676" s="230">
        <f t="shared" si="38"/>
        <v>6200</v>
      </c>
    </row>
    <row r="677" spans="2:12" ht="15.75" x14ac:dyDescent="0.25">
      <c r="B677" s="268" t="s">
        <v>327</v>
      </c>
      <c r="C677" s="268" t="s">
        <v>847</v>
      </c>
      <c r="D677" s="228" t="s">
        <v>5</v>
      </c>
      <c r="E677" s="230">
        <v>15000</v>
      </c>
      <c r="F677" s="228" t="s">
        <v>316</v>
      </c>
      <c r="G677" s="228"/>
      <c r="H677" s="228"/>
      <c r="I677" s="229">
        <f t="shared" si="36"/>
        <v>0</v>
      </c>
      <c r="J677" s="229"/>
      <c r="K677" s="229">
        <f t="shared" si="37"/>
        <v>0</v>
      </c>
      <c r="L677" s="230">
        <f t="shared" si="38"/>
        <v>15000</v>
      </c>
    </row>
    <row r="678" spans="2:12" ht="15.75" x14ac:dyDescent="0.25">
      <c r="B678" s="268" t="s">
        <v>327</v>
      </c>
      <c r="C678" s="268" t="s">
        <v>184</v>
      </c>
      <c r="D678" s="228" t="s">
        <v>5</v>
      </c>
      <c r="E678" s="230">
        <v>14000</v>
      </c>
      <c r="F678" s="228" t="s">
        <v>316</v>
      </c>
      <c r="G678" s="228"/>
      <c r="H678" s="228"/>
      <c r="I678" s="229">
        <f t="shared" si="36"/>
        <v>0</v>
      </c>
      <c r="J678" s="229"/>
      <c r="K678" s="229">
        <f t="shared" si="37"/>
        <v>0</v>
      </c>
      <c r="L678" s="230">
        <f t="shared" si="38"/>
        <v>14000</v>
      </c>
    </row>
    <row r="679" spans="2:12" ht="15.75" x14ac:dyDescent="0.25">
      <c r="B679" s="268" t="s">
        <v>317</v>
      </c>
      <c r="C679" s="268" t="s">
        <v>185</v>
      </c>
      <c r="D679" s="228" t="s">
        <v>5</v>
      </c>
      <c r="E679" s="230">
        <v>3700</v>
      </c>
      <c r="F679" s="228" t="s">
        <v>316</v>
      </c>
      <c r="G679" s="228"/>
      <c r="H679" s="228"/>
      <c r="I679" s="229">
        <f t="shared" si="36"/>
        <v>0</v>
      </c>
      <c r="J679" s="229"/>
      <c r="K679" s="229">
        <f t="shared" si="37"/>
        <v>0</v>
      </c>
      <c r="L679" s="230">
        <f t="shared" si="38"/>
        <v>3700</v>
      </c>
    </row>
    <row r="680" spans="2:12" ht="15.75" x14ac:dyDescent="0.25">
      <c r="B680" s="268" t="s">
        <v>317</v>
      </c>
      <c r="C680" s="268" t="s">
        <v>186</v>
      </c>
      <c r="D680" s="228" t="s">
        <v>5</v>
      </c>
      <c r="E680" s="230">
        <v>6200</v>
      </c>
      <c r="F680" s="228" t="s">
        <v>316</v>
      </c>
      <c r="G680" s="228"/>
      <c r="H680" s="228"/>
      <c r="I680" s="229">
        <f t="shared" si="36"/>
        <v>0</v>
      </c>
      <c r="J680" s="229"/>
      <c r="K680" s="229">
        <f t="shared" si="37"/>
        <v>0</v>
      </c>
      <c r="L680" s="230">
        <f t="shared" si="38"/>
        <v>6200</v>
      </c>
    </row>
    <row r="681" spans="2:12" ht="30" hidden="1" x14ac:dyDescent="0.25">
      <c r="B681" s="227" t="s">
        <v>317</v>
      </c>
      <c r="C681" s="227" t="s">
        <v>746</v>
      </c>
      <c r="D681" s="228" t="s">
        <v>77</v>
      </c>
      <c r="E681" s="230">
        <v>0</v>
      </c>
      <c r="F681" s="228" t="s">
        <v>316</v>
      </c>
      <c r="G681" s="228"/>
      <c r="H681" s="228"/>
      <c r="I681" s="229">
        <f t="shared" si="36"/>
        <v>0</v>
      </c>
      <c r="J681" s="229"/>
      <c r="K681" s="229">
        <f t="shared" si="37"/>
        <v>0</v>
      </c>
      <c r="L681" s="230">
        <f t="shared" si="38"/>
        <v>0</v>
      </c>
    </row>
    <row r="682" spans="2:12" ht="15.75" x14ac:dyDescent="0.25">
      <c r="B682" s="268" t="s">
        <v>317</v>
      </c>
      <c r="C682" s="268" t="s">
        <v>187</v>
      </c>
      <c r="D682" s="228" t="s">
        <v>77</v>
      </c>
      <c r="E682" s="230">
        <v>400000</v>
      </c>
      <c r="F682" s="228" t="s">
        <v>316</v>
      </c>
      <c r="G682" s="228"/>
      <c r="H682" s="228"/>
      <c r="I682" s="229">
        <f t="shared" si="36"/>
        <v>0</v>
      </c>
      <c r="J682" s="229"/>
      <c r="K682" s="229">
        <f t="shared" si="37"/>
        <v>0</v>
      </c>
      <c r="L682" s="230">
        <f t="shared" si="38"/>
        <v>400000</v>
      </c>
    </row>
    <row r="683" spans="2:12" ht="15.75" x14ac:dyDescent="0.25">
      <c r="B683" s="268" t="s">
        <v>317</v>
      </c>
      <c r="C683" s="268" t="s">
        <v>188</v>
      </c>
      <c r="D683" s="228" t="s">
        <v>77</v>
      </c>
      <c r="E683" s="230">
        <v>10000</v>
      </c>
      <c r="F683" s="228" t="s">
        <v>316</v>
      </c>
      <c r="G683" s="228"/>
      <c r="H683" s="228"/>
      <c r="I683" s="229">
        <f t="shared" si="36"/>
        <v>0</v>
      </c>
      <c r="J683" s="229"/>
      <c r="K683" s="229">
        <f t="shared" si="37"/>
        <v>0</v>
      </c>
      <c r="L683" s="230">
        <f t="shared" si="38"/>
        <v>10000</v>
      </c>
    </row>
    <row r="684" spans="2:12" ht="15.75" x14ac:dyDescent="0.25">
      <c r="B684" s="268" t="s">
        <v>317</v>
      </c>
      <c r="C684" s="268" t="s">
        <v>148</v>
      </c>
      <c r="D684" s="228" t="s">
        <v>77</v>
      </c>
      <c r="E684" s="230">
        <v>48300</v>
      </c>
      <c r="F684" s="228" t="s">
        <v>316</v>
      </c>
      <c r="G684" s="228"/>
      <c r="H684" s="228"/>
      <c r="I684" s="229">
        <f t="shared" si="36"/>
        <v>0</v>
      </c>
      <c r="J684" s="229"/>
      <c r="K684" s="229">
        <f t="shared" si="37"/>
        <v>0</v>
      </c>
      <c r="L684" s="230">
        <f t="shared" si="38"/>
        <v>48300</v>
      </c>
    </row>
    <row r="685" spans="2:12" hidden="1" x14ac:dyDescent="0.25">
      <c r="B685" s="244"/>
      <c r="C685" s="244"/>
    </row>
    <row r="686" spans="2:12" hidden="1" x14ac:dyDescent="0.25">
      <c r="B686" s="244"/>
      <c r="C686" s="244"/>
    </row>
    <row r="687" spans="2:12" s="240" customFormat="1" ht="30" hidden="1" x14ac:dyDescent="0.25">
      <c r="B687" s="217" t="s">
        <v>852</v>
      </c>
      <c r="C687" s="217" t="s">
        <v>201</v>
      </c>
      <c r="D687" s="218">
        <v>0</v>
      </c>
      <c r="E687" s="40">
        <v>0</v>
      </c>
      <c r="F687" s="218" t="s">
        <v>316</v>
      </c>
      <c r="G687" s="218"/>
      <c r="H687" s="218"/>
      <c r="I687" s="39">
        <f>G687+H687</f>
        <v>0</v>
      </c>
      <c r="J687" s="39"/>
      <c r="K687" s="39">
        <f>J687*E687</f>
        <v>0</v>
      </c>
      <c r="L687" s="40">
        <f>E687+I687+K687</f>
        <v>0</v>
      </c>
    </row>
    <row r="688" spans="2:12" ht="15.75" collapsed="1" x14ac:dyDescent="0.25">
      <c r="B688" s="268" t="s">
        <v>317</v>
      </c>
      <c r="C688" s="268" t="s">
        <v>815</v>
      </c>
      <c r="D688" s="228" t="s">
        <v>77</v>
      </c>
      <c r="E688" s="230">
        <v>180000</v>
      </c>
      <c r="F688" s="228" t="s">
        <v>316</v>
      </c>
      <c r="G688" s="228"/>
      <c r="H688" s="228"/>
      <c r="I688" s="229">
        <f t="shared" ref="I688:I751" si="39">G688+H688</f>
        <v>0</v>
      </c>
      <c r="J688" s="229"/>
      <c r="K688" s="229">
        <f t="shared" ref="K688:K751" si="40">J688*E688</f>
        <v>0</v>
      </c>
      <c r="L688" s="230">
        <f t="shared" ref="L688:L751" si="41">E688+I688+K688</f>
        <v>180000</v>
      </c>
    </row>
    <row r="689" spans="2:12" ht="15.75" x14ac:dyDescent="0.25">
      <c r="B689" s="268" t="s">
        <v>330</v>
      </c>
      <c r="C689" s="268" t="s">
        <v>816</v>
      </c>
      <c r="D689" s="228" t="s">
        <v>5</v>
      </c>
      <c r="E689" s="230">
        <v>86000</v>
      </c>
      <c r="F689" s="228" t="s">
        <v>316</v>
      </c>
      <c r="G689" s="228"/>
      <c r="H689" s="228"/>
      <c r="I689" s="229">
        <f t="shared" si="39"/>
        <v>0</v>
      </c>
      <c r="J689" s="229"/>
      <c r="K689" s="229">
        <f t="shared" si="40"/>
        <v>0</v>
      </c>
      <c r="L689" s="230">
        <f t="shared" si="41"/>
        <v>86000</v>
      </c>
    </row>
    <row r="690" spans="2:12" ht="15.75" x14ac:dyDescent="0.25">
      <c r="B690" s="268" t="s">
        <v>329</v>
      </c>
      <c r="C690" s="268" t="s">
        <v>747</v>
      </c>
      <c r="D690" s="228" t="s">
        <v>5</v>
      </c>
      <c r="E690" s="230">
        <v>3333</v>
      </c>
      <c r="F690" s="228" t="s">
        <v>316</v>
      </c>
      <c r="G690" s="228"/>
      <c r="H690" s="228"/>
      <c r="I690" s="229">
        <f t="shared" si="39"/>
        <v>0</v>
      </c>
      <c r="J690" s="229"/>
      <c r="K690" s="229">
        <f t="shared" si="40"/>
        <v>0</v>
      </c>
      <c r="L690" s="230">
        <f t="shared" si="41"/>
        <v>3333</v>
      </c>
    </row>
    <row r="691" spans="2:12" ht="15.75" x14ac:dyDescent="0.25">
      <c r="B691" s="268" t="s">
        <v>329</v>
      </c>
      <c r="C691" s="268" t="s">
        <v>748</v>
      </c>
      <c r="D691" s="228" t="s">
        <v>77</v>
      </c>
      <c r="E691" s="230">
        <v>120000</v>
      </c>
      <c r="F691" s="228" t="s">
        <v>316</v>
      </c>
      <c r="G691" s="228"/>
      <c r="H691" s="228"/>
      <c r="I691" s="229">
        <f t="shared" si="39"/>
        <v>0</v>
      </c>
      <c r="J691" s="229"/>
      <c r="K691" s="229">
        <f t="shared" si="40"/>
        <v>0</v>
      </c>
      <c r="L691" s="230">
        <f t="shared" si="41"/>
        <v>120000</v>
      </c>
    </row>
    <row r="692" spans="2:12" ht="15.75" hidden="1" x14ac:dyDescent="0.25">
      <c r="B692" s="227" t="e">
        <v>#N/A</v>
      </c>
      <c r="C692" s="227" t="e">
        <v>#N/A</v>
      </c>
      <c r="D692" s="228" t="e">
        <v>#N/A</v>
      </c>
      <c r="E692" s="230" t="e">
        <v>#N/A</v>
      </c>
      <c r="F692" s="228" t="s">
        <v>316</v>
      </c>
      <c r="G692" s="228"/>
      <c r="H692" s="228"/>
      <c r="I692" s="229">
        <f t="shared" si="39"/>
        <v>0</v>
      </c>
      <c r="J692" s="229"/>
      <c r="K692" s="229" t="e">
        <f t="shared" si="40"/>
        <v>#N/A</v>
      </c>
      <c r="L692" s="230" t="e">
        <f t="shared" si="41"/>
        <v>#N/A</v>
      </c>
    </row>
    <row r="693" spans="2:12" ht="15.75" hidden="1" x14ac:dyDescent="0.25">
      <c r="B693" s="227" t="s">
        <v>852</v>
      </c>
      <c r="C693" s="227" t="s">
        <v>202</v>
      </c>
      <c r="D693" s="228">
        <v>0</v>
      </c>
      <c r="E693" s="230">
        <v>0</v>
      </c>
      <c r="F693" s="228" t="s">
        <v>316</v>
      </c>
      <c r="G693" s="228"/>
      <c r="H693" s="228"/>
      <c r="I693" s="229">
        <f t="shared" si="39"/>
        <v>0</v>
      </c>
      <c r="J693" s="229"/>
      <c r="K693" s="229">
        <f t="shared" si="40"/>
        <v>0</v>
      </c>
      <c r="L693" s="230">
        <f t="shared" si="41"/>
        <v>0</v>
      </c>
    </row>
    <row r="694" spans="2:12" ht="15.75" collapsed="1" x14ac:dyDescent="0.25">
      <c r="B694" s="268" t="s">
        <v>320</v>
      </c>
      <c r="C694" s="268" t="s">
        <v>749</v>
      </c>
      <c r="D694" s="228" t="s">
        <v>33</v>
      </c>
      <c r="E694" s="230">
        <v>1560</v>
      </c>
      <c r="F694" s="228" t="s">
        <v>316</v>
      </c>
      <c r="G694" s="228"/>
      <c r="H694" s="228"/>
      <c r="I694" s="229">
        <f t="shared" si="39"/>
        <v>0</v>
      </c>
      <c r="J694" s="229"/>
      <c r="K694" s="229">
        <f t="shared" si="40"/>
        <v>0</v>
      </c>
      <c r="L694" s="230">
        <f t="shared" si="41"/>
        <v>1560</v>
      </c>
    </row>
    <row r="695" spans="2:12" ht="15.75" x14ac:dyDescent="0.25">
      <c r="B695" s="268" t="s">
        <v>320</v>
      </c>
      <c r="C695" s="268" t="s">
        <v>750</v>
      </c>
      <c r="D695" s="228" t="s">
        <v>33</v>
      </c>
      <c r="E695" s="230">
        <v>546</v>
      </c>
      <c r="F695" s="228" t="s">
        <v>316</v>
      </c>
      <c r="G695" s="228"/>
      <c r="H695" s="228"/>
      <c r="I695" s="229">
        <f t="shared" si="39"/>
        <v>0</v>
      </c>
      <c r="J695" s="229"/>
      <c r="K695" s="229">
        <f t="shared" si="40"/>
        <v>0</v>
      </c>
      <c r="L695" s="230">
        <f t="shared" si="41"/>
        <v>546</v>
      </c>
    </row>
    <row r="696" spans="2:12" ht="15.75" x14ac:dyDescent="0.25">
      <c r="B696" s="268" t="s">
        <v>320</v>
      </c>
      <c r="C696" s="268" t="s">
        <v>751</v>
      </c>
      <c r="D696" s="228" t="s">
        <v>33</v>
      </c>
      <c r="E696" s="230">
        <v>409</v>
      </c>
      <c r="F696" s="228" t="s">
        <v>316</v>
      </c>
      <c r="G696" s="228"/>
      <c r="H696" s="228"/>
      <c r="I696" s="229">
        <f t="shared" si="39"/>
        <v>0</v>
      </c>
      <c r="J696" s="229"/>
      <c r="K696" s="229">
        <f t="shared" si="40"/>
        <v>0</v>
      </c>
      <c r="L696" s="230">
        <f t="shared" si="41"/>
        <v>409</v>
      </c>
    </row>
    <row r="697" spans="2:12" ht="15.75" x14ac:dyDescent="0.25">
      <c r="B697" s="268" t="s">
        <v>320</v>
      </c>
      <c r="C697" s="268" t="s">
        <v>752</v>
      </c>
      <c r="D697" s="228" t="s">
        <v>33</v>
      </c>
      <c r="E697" s="230">
        <v>546</v>
      </c>
      <c r="F697" s="228" t="s">
        <v>316</v>
      </c>
      <c r="G697" s="228"/>
      <c r="H697" s="228"/>
      <c r="I697" s="229">
        <f t="shared" si="39"/>
        <v>0</v>
      </c>
      <c r="J697" s="229"/>
      <c r="K697" s="229">
        <f t="shared" si="40"/>
        <v>0</v>
      </c>
      <c r="L697" s="230">
        <f t="shared" si="41"/>
        <v>546</v>
      </c>
    </row>
    <row r="698" spans="2:12" ht="15.75" x14ac:dyDescent="0.25">
      <c r="B698" s="268" t="s">
        <v>320</v>
      </c>
      <c r="C698" s="268" t="s">
        <v>753</v>
      </c>
      <c r="D698" s="228" t="s">
        <v>33</v>
      </c>
      <c r="E698" s="230">
        <v>819</v>
      </c>
      <c r="F698" s="228" t="s">
        <v>316</v>
      </c>
      <c r="G698" s="228"/>
      <c r="H698" s="228"/>
      <c r="I698" s="229">
        <f t="shared" si="39"/>
        <v>0</v>
      </c>
      <c r="J698" s="229"/>
      <c r="K698" s="229">
        <f t="shared" si="40"/>
        <v>0</v>
      </c>
      <c r="L698" s="230">
        <f t="shared" si="41"/>
        <v>819</v>
      </c>
    </row>
    <row r="699" spans="2:12" ht="15.75" x14ac:dyDescent="0.25">
      <c r="B699" s="268" t="s">
        <v>320</v>
      </c>
      <c r="C699" s="268" t="s">
        <v>754</v>
      </c>
      <c r="D699" s="228" t="s">
        <v>33</v>
      </c>
      <c r="E699" s="230">
        <v>1900</v>
      </c>
      <c r="F699" s="228" t="s">
        <v>316</v>
      </c>
      <c r="G699" s="228"/>
      <c r="H699" s="228"/>
      <c r="I699" s="229">
        <f t="shared" si="39"/>
        <v>0</v>
      </c>
      <c r="J699" s="229"/>
      <c r="K699" s="229">
        <f t="shared" si="40"/>
        <v>0</v>
      </c>
      <c r="L699" s="230">
        <f t="shared" si="41"/>
        <v>1900</v>
      </c>
    </row>
    <row r="700" spans="2:12" ht="15.75" x14ac:dyDescent="0.25">
      <c r="B700" s="268" t="s">
        <v>320</v>
      </c>
      <c r="C700" s="268" t="s">
        <v>755</v>
      </c>
      <c r="D700" s="228" t="s">
        <v>5</v>
      </c>
      <c r="E700" s="230">
        <v>65</v>
      </c>
      <c r="F700" s="228" t="s">
        <v>316</v>
      </c>
      <c r="G700" s="228"/>
      <c r="H700" s="228"/>
      <c r="I700" s="229">
        <f t="shared" si="39"/>
        <v>0</v>
      </c>
      <c r="J700" s="229"/>
      <c r="K700" s="229">
        <f t="shared" si="40"/>
        <v>0</v>
      </c>
      <c r="L700" s="230">
        <f t="shared" si="41"/>
        <v>65</v>
      </c>
    </row>
    <row r="701" spans="2:12" ht="15.75" x14ac:dyDescent="0.25">
      <c r="B701" s="268" t="s">
        <v>428</v>
      </c>
      <c r="C701" s="268" t="s">
        <v>756</v>
      </c>
      <c r="D701" s="228" t="s">
        <v>33</v>
      </c>
      <c r="E701" s="230">
        <v>151</v>
      </c>
      <c r="F701" s="228" t="s">
        <v>316</v>
      </c>
      <c r="G701" s="228"/>
      <c r="H701" s="228"/>
      <c r="I701" s="229">
        <f t="shared" si="39"/>
        <v>0</v>
      </c>
      <c r="J701" s="229"/>
      <c r="K701" s="229">
        <f t="shared" si="40"/>
        <v>0</v>
      </c>
      <c r="L701" s="230">
        <f t="shared" si="41"/>
        <v>151</v>
      </c>
    </row>
    <row r="702" spans="2:12" ht="15.75" x14ac:dyDescent="0.25">
      <c r="B702" s="268" t="s">
        <v>428</v>
      </c>
      <c r="C702" s="268" t="s">
        <v>757</v>
      </c>
      <c r="D702" s="228" t="s">
        <v>33</v>
      </c>
      <c r="E702" s="230">
        <v>331</v>
      </c>
      <c r="F702" s="228" t="s">
        <v>316</v>
      </c>
      <c r="G702" s="228"/>
      <c r="H702" s="228"/>
      <c r="I702" s="229">
        <f t="shared" si="39"/>
        <v>0</v>
      </c>
      <c r="J702" s="229"/>
      <c r="K702" s="229">
        <f t="shared" si="40"/>
        <v>0</v>
      </c>
      <c r="L702" s="230">
        <f t="shared" si="41"/>
        <v>331</v>
      </c>
    </row>
    <row r="703" spans="2:12" ht="15.75" x14ac:dyDescent="0.25">
      <c r="B703" s="268" t="s">
        <v>328</v>
      </c>
      <c r="C703" s="268" t="s">
        <v>258</v>
      </c>
      <c r="D703" s="228" t="s">
        <v>5</v>
      </c>
      <c r="E703" s="230">
        <v>870</v>
      </c>
      <c r="F703" s="228" t="s">
        <v>316</v>
      </c>
      <c r="G703" s="228"/>
      <c r="H703" s="228"/>
      <c r="I703" s="229">
        <f t="shared" si="39"/>
        <v>0</v>
      </c>
      <c r="J703" s="229"/>
      <c r="K703" s="229">
        <f t="shared" si="40"/>
        <v>0</v>
      </c>
      <c r="L703" s="230">
        <f t="shared" si="41"/>
        <v>870</v>
      </c>
    </row>
    <row r="704" spans="2:12" ht="15.75" x14ac:dyDescent="0.25">
      <c r="B704" s="268" t="s">
        <v>327</v>
      </c>
      <c r="C704" s="268" t="s">
        <v>279</v>
      </c>
      <c r="D704" s="228" t="s">
        <v>33</v>
      </c>
      <c r="E704" s="230">
        <v>208</v>
      </c>
      <c r="F704" s="228" t="s">
        <v>316</v>
      </c>
      <c r="G704" s="228"/>
      <c r="H704" s="228"/>
      <c r="I704" s="229">
        <f t="shared" si="39"/>
        <v>0</v>
      </c>
      <c r="J704" s="229"/>
      <c r="K704" s="229">
        <f t="shared" si="40"/>
        <v>0</v>
      </c>
      <c r="L704" s="230">
        <f t="shared" si="41"/>
        <v>208</v>
      </c>
    </row>
    <row r="705" spans="2:12" ht="15.75" x14ac:dyDescent="0.25">
      <c r="B705" s="268" t="s">
        <v>327</v>
      </c>
      <c r="C705" s="268" t="s">
        <v>205</v>
      </c>
      <c r="D705" s="228" t="s">
        <v>33</v>
      </c>
      <c r="E705" s="230">
        <v>647</v>
      </c>
      <c r="F705" s="228" t="s">
        <v>316</v>
      </c>
      <c r="G705" s="228"/>
      <c r="H705" s="228"/>
      <c r="I705" s="229">
        <f t="shared" si="39"/>
        <v>0</v>
      </c>
      <c r="J705" s="229"/>
      <c r="K705" s="229">
        <f t="shared" si="40"/>
        <v>0</v>
      </c>
      <c r="L705" s="230">
        <f t="shared" si="41"/>
        <v>647</v>
      </c>
    </row>
    <row r="706" spans="2:12" ht="15.75" x14ac:dyDescent="0.25">
      <c r="B706" s="268" t="s">
        <v>320</v>
      </c>
      <c r="C706" s="268" t="s">
        <v>280</v>
      </c>
      <c r="D706" s="228" t="s">
        <v>33</v>
      </c>
      <c r="E706" s="230">
        <v>105</v>
      </c>
      <c r="F706" s="228" t="s">
        <v>316</v>
      </c>
      <c r="G706" s="228"/>
      <c r="H706" s="228"/>
      <c r="I706" s="229">
        <f t="shared" si="39"/>
        <v>0</v>
      </c>
      <c r="J706" s="229"/>
      <c r="K706" s="229">
        <f t="shared" si="40"/>
        <v>0</v>
      </c>
      <c r="L706" s="230">
        <f t="shared" si="41"/>
        <v>105</v>
      </c>
    </row>
    <row r="707" spans="2:12" ht="15.75" x14ac:dyDescent="0.25">
      <c r="B707" s="268" t="s">
        <v>320</v>
      </c>
      <c r="C707" s="268" t="s">
        <v>206</v>
      </c>
      <c r="D707" s="228" t="s">
        <v>5</v>
      </c>
      <c r="E707" s="230">
        <v>35</v>
      </c>
      <c r="F707" s="228" t="s">
        <v>316</v>
      </c>
      <c r="G707" s="228"/>
      <c r="H707" s="228"/>
      <c r="I707" s="229">
        <f t="shared" si="39"/>
        <v>0</v>
      </c>
      <c r="J707" s="229"/>
      <c r="K707" s="229">
        <f t="shared" si="40"/>
        <v>0</v>
      </c>
      <c r="L707" s="230">
        <f t="shared" si="41"/>
        <v>35</v>
      </c>
    </row>
    <row r="708" spans="2:12" ht="15.75" x14ac:dyDescent="0.25">
      <c r="B708" s="268" t="s">
        <v>320</v>
      </c>
      <c r="C708" s="268" t="s">
        <v>207</v>
      </c>
      <c r="D708" s="228" t="s">
        <v>5</v>
      </c>
      <c r="E708" s="230">
        <v>21</v>
      </c>
      <c r="F708" s="228" t="s">
        <v>316</v>
      </c>
      <c r="G708" s="228"/>
      <c r="H708" s="228"/>
      <c r="I708" s="229">
        <f t="shared" si="39"/>
        <v>0</v>
      </c>
      <c r="J708" s="229"/>
      <c r="K708" s="229">
        <f t="shared" si="40"/>
        <v>0</v>
      </c>
      <c r="L708" s="230">
        <f t="shared" si="41"/>
        <v>21</v>
      </c>
    </row>
    <row r="709" spans="2:12" ht="15.75" x14ac:dyDescent="0.25">
      <c r="B709" s="268" t="s">
        <v>328</v>
      </c>
      <c r="C709" s="268" t="s">
        <v>259</v>
      </c>
      <c r="D709" s="228" t="s">
        <v>5</v>
      </c>
      <c r="E709" s="230">
        <v>870</v>
      </c>
      <c r="F709" s="228" t="s">
        <v>316</v>
      </c>
      <c r="G709" s="228"/>
      <c r="H709" s="228"/>
      <c r="I709" s="229">
        <f t="shared" si="39"/>
        <v>0</v>
      </c>
      <c r="J709" s="229"/>
      <c r="K709" s="229">
        <f t="shared" si="40"/>
        <v>0</v>
      </c>
      <c r="L709" s="230">
        <f t="shared" si="41"/>
        <v>870</v>
      </c>
    </row>
    <row r="710" spans="2:12" ht="15.75" x14ac:dyDescent="0.25">
      <c r="B710" s="268" t="s">
        <v>328</v>
      </c>
      <c r="C710" s="268" t="s">
        <v>260</v>
      </c>
      <c r="D710" s="228" t="s">
        <v>5</v>
      </c>
      <c r="E710" s="230">
        <v>870</v>
      </c>
      <c r="F710" s="228" t="s">
        <v>316</v>
      </c>
      <c r="G710" s="228"/>
      <c r="H710" s="228"/>
      <c r="I710" s="229">
        <f t="shared" si="39"/>
        <v>0</v>
      </c>
      <c r="J710" s="229"/>
      <c r="K710" s="229">
        <f t="shared" si="40"/>
        <v>0</v>
      </c>
      <c r="L710" s="230">
        <f t="shared" si="41"/>
        <v>870</v>
      </c>
    </row>
    <row r="711" spans="2:12" ht="15.75" x14ac:dyDescent="0.25">
      <c r="B711" s="268" t="s">
        <v>328</v>
      </c>
      <c r="C711" s="268" t="s">
        <v>261</v>
      </c>
      <c r="D711" s="228" t="s">
        <v>5</v>
      </c>
      <c r="E711" s="230">
        <v>420</v>
      </c>
      <c r="F711" s="228" t="s">
        <v>316</v>
      </c>
      <c r="G711" s="228"/>
      <c r="H711" s="228"/>
      <c r="I711" s="229">
        <f t="shared" si="39"/>
        <v>0</v>
      </c>
      <c r="J711" s="229"/>
      <c r="K711" s="229">
        <f t="shared" si="40"/>
        <v>0</v>
      </c>
      <c r="L711" s="230">
        <f t="shared" si="41"/>
        <v>420</v>
      </c>
    </row>
    <row r="712" spans="2:12" ht="15.75" hidden="1" x14ac:dyDescent="0.25">
      <c r="B712" s="227" t="e">
        <v>#N/A</v>
      </c>
      <c r="C712" s="227" t="e">
        <v>#N/A</v>
      </c>
      <c r="D712" s="228" t="e">
        <v>#N/A</v>
      </c>
      <c r="E712" s="230" t="e">
        <v>#N/A</v>
      </c>
      <c r="F712" s="228" t="s">
        <v>316</v>
      </c>
      <c r="G712" s="228"/>
      <c r="H712" s="228"/>
      <c r="I712" s="229">
        <f t="shared" si="39"/>
        <v>0</v>
      </c>
      <c r="J712" s="229"/>
      <c r="K712" s="229" t="e">
        <f t="shared" si="40"/>
        <v>#N/A</v>
      </c>
      <c r="L712" s="230" t="e">
        <f t="shared" si="41"/>
        <v>#N/A</v>
      </c>
    </row>
    <row r="713" spans="2:12" ht="30" hidden="1" x14ac:dyDescent="0.25">
      <c r="B713" s="227" t="s">
        <v>852</v>
      </c>
      <c r="C713" s="227" t="s">
        <v>274</v>
      </c>
      <c r="D713" s="228">
        <v>0</v>
      </c>
      <c r="E713" s="230">
        <v>0</v>
      </c>
      <c r="F713" s="228" t="s">
        <v>316</v>
      </c>
      <c r="G713" s="228"/>
      <c r="H713" s="228"/>
      <c r="I713" s="229">
        <f t="shared" si="39"/>
        <v>0</v>
      </c>
      <c r="J713" s="229"/>
      <c r="K713" s="229">
        <f t="shared" si="40"/>
        <v>0</v>
      </c>
      <c r="L713" s="230">
        <f t="shared" si="41"/>
        <v>0</v>
      </c>
    </row>
    <row r="714" spans="2:12" ht="15.75" collapsed="1" x14ac:dyDescent="0.25">
      <c r="B714" s="268" t="s">
        <v>329</v>
      </c>
      <c r="C714" s="268" t="s">
        <v>817</v>
      </c>
      <c r="D714" s="228" t="s">
        <v>5</v>
      </c>
      <c r="E714" s="230">
        <v>1873000</v>
      </c>
      <c r="F714" s="228" t="s">
        <v>316</v>
      </c>
      <c r="G714" s="228"/>
      <c r="H714" s="228"/>
      <c r="I714" s="229">
        <f t="shared" si="39"/>
        <v>0</v>
      </c>
      <c r="J714" s="229"/>
      <c r="K714" s="229">
        <f t="shared" si="40"/>
        <v>0</v>
      </c>
      <c r="L714" s="230">
        <f t="shared" si="41"/>
        <v>1873000</v>
      </c>
    </row>
    <row r="715" spans="2:12" ht="15.75" x14ac:dyDescent="0.25">
      <c r="B715" s="268" t="s">
        <v>329</v>
      </c>
      <c r="C715" s="268" t="s">
        <v>818</v>
      </c>
      <c r="D715" s="228" t="s">
        <v>5</v>
      </c>
      <c r="E715" s="230">
        <v>127440</v>
      </c>
      <c r="F715" s="228" t="s">
        <v>316</v>
      </c>
      <c r="G715" s="228"/>
      <c r="H715" s="228"/>
      <c r="I715" s="229">
        <f t="shared" si="39"/>
        <v>0</v>
      </c>
      <c r="J715" s="229"/>
      <c r="K715" s="229">
        <f t="shared" si="40"/>
        <v>0</v>
      </c>
      <c r="L715" s="230">
        <f t="shared" si="41"/>
        <v>127440</v>
      </c>
    </row>
    <row r="716" spans="2:12" ht="15.75" x14ac:dyDescent="0.25">
      <c r="B716" s="268" t="s">
        <v>329</v>
      </c>
      <c r="C716" s="268" t="s">
        <v>819</v>
      </c>
      <c r="D716" s="228" t="s">
        <v>5</v>
      </c>
      <c r="E716" s="230">
        <v>141480</v>
      </c>
      <c r="F716" s="228" t="s">
        <v>316</v>
      </c>
      <c r="G716" s="228"/>
      <c r="H716" s="228"/>
      <c r="I716" s="229">
        <f t="shared" si="39"/>
        <v>0</v>
      </c>
      <c r="J716" s="229"/>
      <c r="K716" s="229">
        <f t="shared" si="40"/>
        <v>0</v>
      </c>
      <c r="L716" s="230">
        <f t="shared" si="41"/>
        <v>141480</v>
      </c>
    </row>
    <row r="717" spans="2:12" ht="15.75" x14ac:dyDescent="0.25">
      <c r="B717" s="268" t="s">
        <v>329</v>
      </c>
      <c r="C717" s="268" t="s">
        <v>820</v>
      </c>
      <c r="D717" s="228" t="s">
        <v>5</v>
      </c>
      <c r="E717" s="230">
        <v>124200</v>
      </c>
      <c r="F717" s="228" t="s">
        <v>316</v>
      </c>
      <c r="G717" s="228"/>
      <c r="H717" s="228"/>
      <c r="I717" s="229">
        <f t="shared" si="39"/>
        <v>0</v>
      </c>
      <c r="J717" s="229"/>
      <c r="K717" s="229">
        <f t="shared" si="40"/>
        <v>0</v>
      </c>
      <c r="L717" s="230">
        <f t="shared" si="41"/>
        <v>124200</v>
      </c>
    </row>
    <row r="718" spans="2:12" ht="15.75" x14ac:dyDescent="0.25">
      <c r="B718" s="268" t="s">
        <v>329</v>
      </c>
      <c r="C718" s="268" t="s">
        <v>821</v>
      </c>
      <c r="D718" s="228" t="s">
        <v>5</v>
      </c>
      <c r="E718" s="230">
        <v>141800</v>
      </c>
      <c r="F718" s="228" t="s">
        <v>316</v>
      </c>
      <c r="G718" s="228"/>
      <c r="H718" s="228"/>
      <c r="I718" s="229">
        <f t="shared" si="39"/>
        <v>0</v>
      </c>
      <c r="J718" s="229"/>
      <c r="K718" s="229">
        <f t="shared" si="40"/>
        <v>0</v>
      </c>
      <c r="L718" s="230">
        <f t="shared" si="41"/>
        <v>141800</v>
      </c>
    </row>
    <row r="719" spans="2:12" ht="15.75" x14ac:dyDescent="0.25">
      <c r="B719" s="268" t="s">
        <v>329</v>
      </c>
      <c r="C719" s="268" t="s">
        <v>822</v>
      </c>
      <c r="D719" s="228" t="s">
        <v>5</v>
      </c>
      <c r="E719" s="230">
        <v>141800</v>
      </c>
      <c r="F719" s="228" t="s">
        <v>316</v>
      </c>
      <c r="G719" s="228"/>
      <c r="H719" s="228"/>
      <c r="I719" s="229">
        <f t="shared" si="39"/>
        <v>0</v>
      </c>
      <c r="J719" s="229"/>
      <c r="K719" s="229">
        <f t="shared" si="40"/>
        <v>0</v>
      </c>
      <c r="L719" s="230">
        <f t="shared" si="41"/>
        <v>141800</v>
      </c>
    </row>
    <row r="720" spans="2:12" ht="15.75" x14ac:dyDescent="0.25">
      <c r="B720" s="268" t="s">
        <v>329</v>
      </c>
      <c r="C720" s="268" t="s">
        <v>823</v>
      </c>
      <c r="D720" s="228" t="s">
        <v>5</v>
      </c>
      <c r="E720" s="230">
        <v>123100</v>
      </c>
      <c r="F720" s="228" t="s">
        <v>316</v>
      </c>
      <c r="G720" s="228"/>
      <c r="H720" s="228"/>
      <c r="I720" s="229">
        <f t="shared" si="39"/>
        <v>0</v>
      </c>
      <c r="J720" s="229"/>
      <c r="K720" s="229">
        <f t="shared" si="40"/>
        <v>0</v>
      </c>
      <c r="L720" s="230">
        <f t="shared" si="41"/>
        <v>123100</v>
      </c>
    </row>
    <row r="721" spans="2:12" ht="15.75" x14ac:dyDescent="0.25">
      <c r="B721" s="268" t="s">
        <v>329</v>
      </c>
      <c r="C721" s="268" t="s">
        <v>824</v>
      </c>
      <c r="D721" s="228" t="s">
        <v>5</v>
      </c>
      <c r="E721" s="230">
        <v>1094200</v>
      </c>
      <c r="F721" s="228" t="s">
        <v>316</v>
      </c>
      <c r="G721" s="228"/>
      <c r="H721" s="228"/>
      <c r="I721" s="229">
        <f t="shared" si="39"/>
        <v>0</v>
      </c>
      <c r="J721" s="229"/>
      <c r="K721" s="229">
        <f t="shared" si="40"/>
        <v>0</v>
      </c>
      <c r="L721" s="230">
        <f t="shared" si="41"/>
        <v>1094200</v>
      </c>
    </row>
    <row r="722" spans="2:12" ht="15.75" x14ac:dyDescent="0.25">
      <c r="B722" s="268" t="s">
        <v>329</v>
      </c>
      <c r="C722" s="268" t="s">
        <v>825</v>
      </c>
      <c r="D722" s="228" t="s">
        <v>5</v>
      </c>
      <c r="E722" s="230">
        <v>394000</v>
      </c>
      <c r="F722" s="228" t="s">
        <v>316</v>
      </c>
      <c r="G722" s="228"/>
      <c r="H722" s="228"/>
      <c r="I722" s="229">
        <f t="shared" si="39"/>
        <v>0</v>
      </c>
      <c r="J722" s="229"/>
      <c r="K722" s="229">
        <f t="shared" si="40"/>
        <v>0</v>
      </c>
      <c r="L722" s="230">
        <f t="shared" si="41"/>
        <v>394000</v>
      </c>
    </row>
    <row r="723" spans="2:12" ht="15.75" x14ac:dyDescent="0.25">
      <c r="B723" s="268" t="s">
        <v>329</v>
      </c>
      <c r="C723" s="268" t="s">
        <v>826</v>
      </c>
      <c r="D723" s="228" t="s">
        <v>5</v>
      </c>
      <c r="E723" s="230">
        <v>194000</v>
      </c>
      <c r="F723" s="228" t="s">
        <v>316</v>
      </c>
      <c r="G723" s="228"/>
      <c r="H723" s="228"/>
      <c r="I723" s="229">
        <f t="shared" si="39"/>
        <v>0</v>
      </c>
      <c r="J723" s="229"/>
      <c r="K723" s="229">
        <f t="shared" si="40"/>
        <v>0</v>
      </c>
      <c r="L723" s="230">
        <f t="shared" si="41"/>
        <v>194000</v>
      </c>
    </row>
    <row r="724" spans="2:12" ht="15.75" x14ac:dyDescent="0.25">
      <c r="B724" s="268" t="s">
        <v>329</v>
      </c>
      <c r="C724" s="268" t="s">
        <v>827</v>
      </c>
      <c r="D724" s="228" t="s">
        <v>5</v>
      </c>
      <c r="E724" s="230">
        <v>124200</v>
      </c>
      <c r="F724" s="228" t="s">
        <v>316</v>
      </c>
      <c r="G724" s="228"/>
      <c r="H724" s="228"/>
      <c r="I724" s="229">
        <f t="shared" si="39"/>
        <v>0</v>
      </c>
      <c r="J724" s="229"/>
      <c r="K724" s="229">
        <f t="shared" si="40"/>
        <v>0</v>
      </c>
      <c r="L724" s="230">
        <f t="shared" si="41"/>
        <v>124200</v>
      </c>
    </row>
    <row r="725" spans="2:12" ht="15.75" x14ac:dyDescent="0.25">
      <c r="B725" s="268" t="s">
        <v>329</v>
      </c>
      <c r="C725" s="268" t="s">
        <v>828</v>
      </c>
      <c r="D725" s="228" t="s">
        <v>5</v>
      </c>
      <c r="E725" s="230">
        <v>141800</v>
      </c>
      <c r="F725" s="228" t="s">
        <v>316</v>
      </c>
      <c r="G725" s="228"/>
      <c r="H725" s="228"/>
      <c r="I725" s="229">
        <f t="shared" si="39"/>
        <v>0</v>
      </c>
      <c r="J725" s="229"/>
      <c r="K725" s="229">
        <f t="shared" si="40"/>
        <v>0</v>
      </c>
      <c r="L725" s="230">
        <f t="shared" si="41"/>
        <v>141800</v>
      </c>
    </row>
    <row r="726" spans="2:12" ht="15.75" x14ac:dyDescent="0.25">
      <c r="B726" s="268" t="s">
        <v>329</v>
      </c>
      <c r="C726" s="268" t="s">
        <v>829</v>
      </c>
      <c r="D726" s="228" t="s">
        <v>5</v>
      </c>
      <c r="E726" s="230">
        <v>124200</v>
      </c>
      <c r="F726" s="228" t="s">
        <v>316</v>
      </c>
      <c r="G726" s="228"/>
      <c r="H726" s="228"/>
      <c r="I726" s="229">
        <f t="shared" si="39"/>
        <v>0</v>
      </c>
      <c r="J726" s="229"/>
      <c r="K726" s="229">
        <f t="shared" si="40"/>
        <v>0</v>
      </c>
      <c r="L726" s="230">
        <f t="shared" si="41"/>
        <v>124200</v>
      </c>
    </row>
    <row r="727" spans="2:12" ht="15.75" x14ac:dyDescent="0.25">
      <c r="B727" s="268" t="s">
        <v>329</v>
      </c>
      <c r="C727" s="268" t="s">
        <v>830</v>
      </c>
      <c r="D727" s="228" t="s">
        <v>5</v>
      </c>
      <c r="E727" s="230">
        <v>118000</v>
      </c>
      <c r="F727" s="228" t="s">
        <v>316</v>
      </c>
      <c r="G727" s="228"/>
      <c r="H727" s="228"/>
      <c r="I727" s="229">
        <f t="shared" si="39"/>
        <v>0</v>
      </c>
      <c r="J727" s="229"/>
      <c r="K727" s="229">
        <f t="shared" si="40"/>
        <v>0</v>
      </c>
      <c r="L727" s="230">
        <f t="shared" si="41"/>
        <v>118000</v>
      </c>
    </row>
    <row r="728" spans="2:12" ht="15.75" hidden="1" x14ac:dyDescent="0.25">
      <c r="B728" s="227" t="e">
        <v>#N/A</v>
      </c>
      <c r="C728" s="227" t="e">
        <v>#N/A</v>
      </c>
      <c r="D728" s="228" t="e">
        <v>#N/A</v>
      </c>
      <c r="E728" s="230" t="e">
        <v>#N/A</v>
      </c>
      <c r="F728" s="228" t="s">
        <v>316</v>
      </c>
      <c r="G728" s="228"/>
      <c r="H728" s="228"/>
      <c r="I728" s="229">
        <f t="shared" si="39"/>
        <v>0</v>
      </c>
      <c r="J728" s="229"/>
      <c r="K728" s="229" t="e">
        <f t="shared" si="40"/>
        <v>#N/A</v>
      </c>
      <c r="L728" s="230" t="e">
        <f t="shared" si="41"/>
        <v>#N/A</v>
      </c>
    </row>
    <row r="729" spans="2:12" ht="15.75" hidden="1" x14ac:dyDescent="0.25">
      <c r="B729" s="227" t="s">
        <v>852</v>
      </c>
      <c r="C729" s="227" t="s">
        <v>741</v>
      </c>
      <c r="D729" s="228">
        <v>0</v>
      </c>
      <c r="E729" s="230">
        <v>0</v>
      </c>
      <c r="F729" s="228" t="s">
        <v>316</v>
      </c>
      <c r="G729" s="228"/>
      <c r="H729" s="228"/>
      <c r="I729" s="229">
        <f t="shared" si="39"/>
        <v>0</v>
      </c>
      <c r="J729" s="229"/>
      <c r="K729" s="229">
        <f t="shared" si="40"/>
        <v>0</v>
      </c>
      <c r="L729" s="230">
        <f t="shared" si="41"/>
        <v>0</v>
      </c>
    </row>
    <row r="730" spans="2:12" ht="15.75" collapsed="1" x14ac:dyDescent="0.25">
      <c r="B730" s="268" t="s">
        <v>329</v>
      </c>
      <c r="C730" s="268" t="s">
        <v>811</v>
      </c>
      <c r="D730" s="228" t="s">
        <v>5</v>
      </c>
      <c r="E730" s="230">
        <v>118000</v>
      </c>
      <c r="F730" s="228" t="s">
        <v>316</v>
      </c>
      <c r="G730" s="228"/>
      <c r="H730" s="228"/>
      <c r="I730" s="229">
        <f t="shared" si="39"/>
        <v>0</v>
      </c>
      <c r="J730" s="229"/>
      <c r="K730" s="229">
        <f t="shared" si="40"/>
        <v>0</v>
      </c>
      <c r="L730" s="230">
        <f t="shared" si="41"/>
        <v>118000</v>
      </c>
    </row>
    <row r="731" spans="2:12" ht="15.75" x14ac:dyDescent="0.25">
      <c r="B731" s="268" t="s">
        <v>329</v>
      </c>
      <c r="C731" s="268" t="s">
        <v>810</v>
      </c>
      <c r="D731" s="228" t="s">
        <v>5</v>
      </c>
      <c r="E731" s="230">
        <v>172400</v>
      </c>
      <c r="F731" s="228" t="s">
        <v>316</v>
      </c>
      <c r="G731" s="228"/>
      <c r="H731" s="228"/>
      <c r="I731" s="229">
        <f t="shared" si="39"/>
        <v>0</v>
      </c>
      <c r="J731" s="229"/>
      <c r="K731" s="229">
        <f t="shared" si="40"/>
        <v>0</v>
      </c>
      <c r="L731" s="230">
        <f t="shared" si="41"/>
        <v>172400</v>
      </c>
    </row>
    <row r="732" spans="2:12" ht="15.75" x14ac:dyDescent="0.25">
      <c r="B732" s="268" t="s">
        <v>329</v>
      </c>
      <c r="C732" s="268" t="s">
        <v>812</v>
      </c>
      <c r="D732" s="228" t="s">
        <v>5</v>
      </c>
      <c r="E732" s="230">
        <v>182600</v>
      </c>
      <c r="F732" s="228" t="s">
        <v>316</v>
      </c>
      <c r="G732" s="228"/>
      <c r="H732" s="228"/>
      <c r="I732" s="229">
        <f t="shared" si="39"/>
        <v>0</v>
      </c>
      <c r="J732" s="229"/>
      <c r="K732" s="229">
        <f t="shared" si="40"/>
        <v>0</v>
      </c>
      <c r="L732" s="230">
        <f t="shared" si="41"/>
        <v>182600</v>
      </c>
    </row>
    <row r="733" spans="2:12" ht="15.75" x14ac:dyDescent="0.25">
      <c r="B733" s="268" t="s">
        <v>329</v>
      </c>
      <c r="C733" s="268" t="s">
        <v>813</v>
      </c>
      <c r="D733" s="228" t="s">
        <v>5</v>
      </c>
      <c r="E733" s="230">
        <v>178000</v>
      </c>
      <c r="F733" s="228" t="s">
        <v>316</v>
      </c>
      <c r="G733" s="228"/>
      <c r="H733" s="228"/>
      <c r="I733" s="229">
        <f t="shared" si="39"/>
        <v>0</v>
      </c>
      <c r="J733" s="229"/>
      <c r="K733" s="229">
        <f t="shared" si="40"/>
        <v>0</v>
      </c>
      <c r="L733" s="230">
        <f t="shared" si="41"/>
        <v>178000</v>
      </c>
    </row>
    <row r="734" spans="2:12" ht="15.75" x14ac:dyDescent="0.25">
      <c r="B734" s="268" t="s">
        <v>329</v>
      </c>
      <c r="C734" s="268" t="s">
        <v>814</v>
      </c>
      <c r="D734" s="228" t="s">
        <v>5</v>
      </c>
      <c r="E734" s="230">
        <v>118000</v>
      </c>
      <c r="F734" s="228" t="s">
        <v>316</v>
      </c>
      <c r="G734" s="228"/>
      <c r="H734" s="228"/>
      <c r="I734" s="229">
        <f t="shared" si="39"/>
        <v>0</v>
      </c>
      <c r="J734" s="229"/>
      <c r="K734" s="229">
        <f t="shared" si="40"/>
        <v>0</v>
      </c>
      <c r="L734" s="230">
        <f t="shared" si="41"/>
        <v>118000</v>
      </c>
    </row>
    <row r="735" spans="2:12" ht="15.75" hidden="1" x14ac:dyDescent="0.25">
      <c r="B735" s="227" t="e">
        <v>#N/A</v>
      </c>
      <c r="C735" s="227" t="e">
        <v>#N/A</v>
      </c>
      <c r="D735" s="228" t="e">
        <v>#N/A</v>
      </c>
      <c r="E735" s="230" t="e">
        <v>#N/A</v>
      </c>
      <c r="F735" s="228" t="s">
        <v>316</v>
      </c>
      <c r="G735" s="228"/>
      <c r="H735" s="228"/>
      <c r="I735" s="229">
        <f t="shared" si="39"/>
        <v>0</v>
      </c>
      <c r="J735" s="229"/>
      <c r="K735" s="229" t="e">
        <f t="shared" si="40"/>
        <v>#N/A</v>
      </c>
      <c r="L735" s="230" t="e">
        <f t="shared" si="41"/>
        <v>#N/A</v>
      </c>
    </row>
    <row r="736" spans="2:12" ht="15.75" hidden="1" x14ac:dyDescent="0.25">
      <c r="B736" s="227" t="s">
        <v>852</v>
      </c>
      <c r="C736" s="227" t="s">
        <v>203</v>
      </c>
      <c r="D736" s="228">
        <v>0</v>
      </c>
      <c r="E736" s="230">
        <v>0</v>
      </c>
      <c r="F736" s="228" t="s">
        <v>316</v>
      </c>
      <c r="G736" s="228"/>
      <c r="H736" s="228"/>
      <c r="I736" s="229">
        <f t="shared" si="39"/>
        <v>0</v>
      </c>
      <c r="J736" s="229"/>
      <c r="K736" s="229">
        <f t="shared" si="40"/>
        <v>0</v>
      </c>
      <c r="L736" s="230">
        <f t="shared" si="41"/>
        <v>0</v>
      </c>
    </row>
    <row r="737" spans="2:12" ht="15.75" collapsed="1" x14ac:dyDescent="0.25">
      <c r="B737" s="268" t="s">
        <v>330</v>
      </c>
      <c r="C737" s="268" t="s">
        <v>208</v>
      </c>
      <c r="D737" s="228" t="s">
        <v>33</v>
      </c>
      <c r="E737" s="230">
        <v>429</v>
      </c>
      <c r="F737" s="228" t="s">
        <v>316</v>
      </c>
      <c r="G737" s="228"/>
      <c r="H737" s="228"/>
      <c r="I737" s="229">
        <f t="shared" si="39"/>
        <v>0</v>
      </c>
      <c r="J737" s="229"/>
      <c r="K737" s="229">
        <f t="shared" si="40"/>
        <v>0</v>
      </c>
      <c r="L737" s="230">
        <f t="shared" si="41"/>
        <v>429</v>
      </c>
    </row>
    <row r="738" spans="2:12" ht="15.75" x14ac:dyDescent="0.25">
      <c r="B738" s="268" t="s">
        <v>330</v>
      </c>
      <c r="C738" s="268" t="s">
        <v>209</v>
      </c>
      <c r="D738" s="228" t="s">
        <v>33</v>
      </c>
      <c r="E738" s="230">
        <v>704</v>
      </c>
      <c r="F738" s="228" t="s">
        <v>316</v>
      </c>
      <c r="G738" s="228"/>
      <c r="H738" s="228"/>
      <c r="I738" s="229">
        <f t="shared" si="39"/>
        <v>0</v>
      </c>
      <c r="J738" s="229"/>
      <c r="K738" s="229">
        <f t="shared" si="40"/>
        <v>0</v>
      </c>
      <c r="L738" s="230">
        <f t="shared" si="41"/>
        <v>704</v>
      </c>
    </row>
    <row r="739" spans="2:12" ht="15.75" x14ac:dyDescent="0.25">
      <c r="B739" s="268" t="s">
        <v>330</v>
      </c>
      <c r="C739" s="268" t="s">
        <v>210</v>
      </c>
      <c r="D739" s="228" t="s">
        <v>33</v>
      </c>
      <c r="E739" s="230">
        <v>1020</v>
      </c>
      <c r="F739" s="228" t="s">
        <v>316</v>
      </c>
      <c r="G739" s="228"/>
      <c r="H739" s="228"/>
      <c r="I739" s="229">
        <f t="shared" si="39"/>
        <v>0</v>
      </c>
      <c r="J739" s="229"/>
      <c r="K739" s="229">
        <f t="shared" si="40"/>
        <v>0</v>
      </c>
      <c r="L739" s="230">
        <f t="shared" si="41"/>
        <v>1020</v>
      </c>
    </row>
    <row r="740" spans="2:12" ht="15.75" x14ac:dyDescent="0.25">
      <c r="B740" s="268" t="s">
        <v>330</v>
      </c>
      <c r="C740" s="268" t="s">
        <v>262</v>
      </c>
      <c r="D740" s="228" t="s">
        <v>33</v>
      </c>
      <c r="E740" s="230">
        <v>1325</v>
      </c>
      <c r="F740" s="228" t="s">
        <v>316</v>
      </c>
      <c r="G740" s="228"/>
      <c r="H740" s="228"/>
      <c r="I740" s="229">
        <f t="shared" si="39"/>
        <v>0</v>
      </c>
      <c r="J740" s="229"/>
      <c r="K740" s="229">
        <f t="shared" si="40"/>
        <v>0</v>
      </c>
      <c r="L740" s="230">
        <f t="shared" si="41"/>
        <v>1325</v>
      </c>
    </row>
    <row r="741" spans="2:12" ht="15.75" x14ac:dyDescent="0.25">
      <c r="B741" s="268" t="s">
        <v>330</v>
      </c>
      <c r="C741" s="268" t="s">
        <v>254</v>
      </c>
      <c r="D741" s="228" t="s">
        <v>33</v>
      </c>
      <c r="E741" s="230">
        <v>2529</v>
      </c>
      <c r="F741" s="228" t="s">
        <v>316</v>
      </c>
      <c r="G741" s="228"/>
      <c r="H741" s="228"/>
      <c r="I741" s="229">
        <f t="shared" si="39"/>
        <v>0</v>
      </c>
      <c r="J741" s="229"/>
      <c r="K741" s="229">
        <f t="shared" si="40"/>
        <v>0</v>
      </c>
      <c r="L741" s="230">
        <f t="shared" si="41"/>
        <v>2529</v>
      </c>
    </row>
    <row r="742" spans="2:12" ht="15.75" x14ac:dyDescent="0.25">
      <c r="B742" s="268" t="s">
        <v>330</v>
      </c>
      <c r="C742" s="268" t="s">
        <v>263</v>
      </c>
      <c r="D742" s="228" t="s">
        <v>33</v>
      </c>
      <c r="E742" s="230">
        <v>3426</v>
      </c>
      <c r="F742" s="228" t="s">
        <v>316</v>
      </c>
      <c r="G742" s="228"/>
      <c r="H742" s="228"/>
      <c r="I742" s="229">
        <f t="shared" si="39"/>
        <v>0</v>
      </c>
      <c r="J742" s="229"/>
      <c r="K742" s="229">
        <f t="shared" si="40"/>
        <v>0</v>
      </c>
      <c r="L742" s="230">
        <f t="shared" si="41"/>
        <v>3426</v>
      </c>
    </row>
    <row r="743" spans="2:12" ht="15.75" x14ac:dyDescent="0.25">
      <c r="B743" s="268" t="s">
        <v>330</v>
      </c>
      <c r="C743" s="268" t="s">
        <v>264</v>
      </c>
      <c r="D743" s="228" t="s">
        <v>33</v>
      </c>
      <c r="E743" s="230">
        <v>4340</v>
      </c>
      <c r="F743" s="228" t="s">
        <v>316</v>
      </c>
      <c r="G743" s="228"/>
      <c r="H743" s="228"/>
      <c r="I743" s="229">
        <f t="shared" si="39"/>
        <v>0</v>
      </c>
      <c r="J743" s="229"/>
      <c r="K743" s="229">
        <f t="shared" si="40"/>
        <v>0</v>
      </c>
      <c r="L743" s="230">
        <f t="shared" si="41"/>
        <v>4340</v>
      </c>
    </row>
    <row r="744" spans="2:12" ht="15.75" x14ac:dyDescent="0.25">
      <c r="B744" s="268" t="s">
        <v>330</v>
      </c>
      <c r="C744" s="268" t="s">
        <v>211</v>
      </c>
      <c r="D744" s="228" t="s">
        <v>33</v>
      </c>
      <c r="E744" s="230">
        <v>5860</v>
      </c>
      <c r="F744" s="228" t="s">
        <v>316</v>
      </c>
      <c r="G744" s="228"/>
      <c r="H744" s="228"/>
      <c r="I744" s="229">
        <f t="shared" si="39"/>
        <v>0</v>
      </c>
      <c r="J744" s="229"/>
      <c r="K744" s="229">
        <f t="shared" si="40"/>
        <v>0</v>
      </c>
      <c r="L744" s="230">
        <f t="shared" si="41"/>
        <v>5860</v>
      </c>
    </row>
    <row r="745" spans="2:12" ht="15.75" x14ac:dyDescent="0.25">
      <c r="B745" s="268" t="s">
        <v>330</v>
      </c>
      <c r="C745" s="268" t="s">
        <v>212</v>
      </c>
      <c r="D745" s="228" t="s">
        <v>33</v>
      </c>
      <c r="E745" s="230">
        <v>7452</v>
      </c>
      <c r="F745" s="228" t="s">
        <v>316</v>
      </c>
      <c r="G745" s="228"/>
      <c r="H745" s="228"/>
      <c r="I745" s="229">
        <f t="shared" si="39"/>
        <v>0</v>
      </c>
      <c r="J745" s="229"/>
      <c r="K745" s="229">
        <f t="shared" si="40"/>
        <v>0</v>
      </c>
      <c r="L745" s="230">
        <f t="shared" si="41"/>
        <v>7452</v>
      </c>
    </row>
    <row r="746" spans="2:12" ht="15.75" x14ac:dyDescent="0.25">
      <c r="B746" s="268" t="s">
        <v>330</v>
      </c>
      <c r="C746" s="268" t="s">
        <v>770</v>
      </c>
      <c r="D746" s="228" t="s">
        <v>33</v>
      </c>
      <c r="E746" s="230">
        <v>1325</v>
      </c>
      <c r="F746" s="228" t="s">
        <v>316</v>
      </c>
      <c r="G746" s="228"/>
      <c r="H746" s="228"/>
      <c r="I746" s="229">
        <f t="shared" si="39"/>
        <v>0</v>
      </c>
      <c r="J746" s="229"/>
      <c r="K746" s="229">
        <f t="shared" si="40"/>
        <v>0</v>
      </c>
      <c r="L746" s="230">
        <f t="shared" si="41"/>
        <v>1325</v>
      </c>
    </row>
    <row r="747" spans="2:12" ht="15.75" x14ac:dyDescent="0.25">
      <c r="B747" s="268" t="s">
        <v>330</v>
      </c>
      <c r="C747" s="268" t="s">
        <v>771</v>
      </c>
      <c r="D747" s="228" t="s">
        <v>33</v>
      </c>
      <c r="E747" s="230">
        <v>429</v>
      </c>
      <c r="F747" s="228" t="s">
        <v>316</v>
      </c>
      <c r="G747" s="228"/>
      <c r="H747" s="228"/>
      <c r="I747" s="229">
        <f t="shared" si="39"/>
        <v>0</v>
      </c>
      <c r="J747" s="229"/>
      <c r="K747" s="229">
        <f t="shared" si="40"/>
        <v>0</v>
      </c>
      <c r="L747" s="230">
        <f t="shared" si="41"/>
        <v>429</v>
      </c>
    </row>
    <row r="748" spans="2:12" ht="15.75" x14ac:dyDescent="0.25">
      <c r="B748" s="268" t="s">
        <v>330</v>
      </c>
      <c r="C748" s="268" t="s">
        <v>265</v>
      </c>
      <c r="D748" s="228" t="s">
        <v>33</v>
      </c>
      <c r="E748" s="230">
        <v>710</v>
      </c>
      <c r="F748" s="228" t="s">
        <v>316</v>
      </c>
      <c r="G748" s="228"/>
      <c r="H748" s="228"/>
      <c r="I748" s="229">
        <f t="shared" si="39"/>
        <v>0</v>
      </c>
      <c r="J748" s="229"/>
      <c r="K748" s="229">
        <f t="shared" si="40"/>
        <v>0</v>
      </c>
      <c r="L748" s="230">
        <f t="shared" si="41"/>
        <v>710</v>
      </c>
    </row>
    <row r="749" spans="2:12" ht="15.75" x14ac:dyDescent="0.25">
      <c r="B749" s="268" t="s">
        <v>330</v>
      </c>
      <c r="C749" s="268" t="s">
        <v>266</v>
      </c>
      <c r="D749" s="228" t="s">
        <v>33</v>
      </c>
      <c r="E749" s="230">
        <v>1170</v>
      </c>
      <c r="F749" s="228" t="s">
        <v>316</v>
      </c>
      <c r="G749" s="228"/>
      <c r="H749" s="228"/>
      <c r="I749" s="229">
        <f t="shared" si="39"/>
        <v>0</v>
      </c>
      <c r="J749" s="229"/>
      <c r="K749" s="229">
        <f t="shared" si="40"/>
        <v>0</v>
      </c>
      <c r="L749" s="230">
        <f t="shared" si="41"/>
        <v>1170</v>
      </c>
    </row>
    <row r="750" spans="2:12" ht="15.75" x14ac:dyDescent="0.25">
      <c r="B750" s="268" t="s">
        <v>330</v>
      </c>
      <c r="C750" s="268" t="s">
        <v>213</v>
      </c>
      <c r="D750" s="228" t="s">
        <v>33</v>
      </c>
      <c r="E750" s="230">
        <v>23</v>
      </c>
      <c r="F750" s="228" t="s">
        <v>316</v>
      </c>
      <c r="G750" s="228"/>
      <c r="H750" s="228"/>
      <c r="I750" s="229">
        <f t="shared" si="39"/>
        <v>0</v>
      </c>
      <c r="J750" s="229"/>
      <c r="K750" s="229">
        <f t="shared" si="40"/>
        <v>0</v>
      </c>
      <c r="L750" s="230">
        <f t="shared" si="41"/>
        <v>23</v>
      </c>
    </row>
    <row r="751" spans="2:12" ht="15.75" x14ac:dyDescent="0.25">
      <c r="B751" s="268" t="s">
        <v>330</v>
      </c>
      <c r="C751" s="268" t="s">
        <v>842</v>
      </c>
      <c r="D751" s="228" t="s">
        <v>77</v>
      </c>
      <c r="E751" s="230">
        <v>830000</v>
      </c>
      <c r="F751" s="228" t="s">
        <v>316</v>
      </c>
      <c r="G751" s="228"/>
      <c r="H751" s="228"/>
      <c r="I751" s="229">
        <f t="shared" si="39"/>
        <v>0</v>
      </c>
      <c r="J751" s="229"/>
      <c r="K751" s="229">
        <f t="shared" si="40"/>
        <v>0</v>
      </c>
      <c r="L751" s="230">
        <f t="shared" si="41"/>
        <v>830000</v>
      </c>
    </row>
    <row r="752" spans="2:12" ht="15.75" x14ac:dyDescent="0.25">
      <c r="B752" s="268" t="s">
        <v>330</v>
      </c>
      <c r="C752" s="268" t="s">
        <v>843</v>
      </c>
      <c r="D752" s="228" t="s">
        <v>77</v>
      </c>
      <c r="E752" s="230">
        <v>984000</v>
      </c>
      <c r="F752" s="228" t="s">
        <v>316</v>
      </c>
      <c r="G752" s="228"/>
      <c r="H752" s="228"/>
      <c r="I752" s="229">
        <f t="shared" ref="I752:I781" si="42">G752+H752</f>
        <v>0</v>
      </c>
      <c r="J752" s="229"/>
      <c r="K752" s="229">
        <f t="shared" ref="K752:K781" si="43">J752*E752</f>
        <v>0</v>
      </c>
      <c r="L752" s="230">
        <f t="shared" ref="L752:L781" si="44">E752+I752+K752</f>
        <v>984000</v>
      </c>
    </row>
    <row r="753" spans="2:12" ht="15.75" x14ac:dyDescent="0.25">
      <c r="B753" s="268" t="s">
        <v>330</v>
      </c>
      <c r="C753" s="268" t="s">
        <v>775</v>
      </c>
      <c r="D753" s="228" t="s">
        <v>77</v>
      </c>
      <c r="E753" s="230">
        <v>1140000</v>
      </c>
      <c r="F753" s="228" t="s">
        <v>316</v>
      </c>
      <c r="G753" s="228"/>
      <c r="H753" s="228"/>
      <c r="I753" s="229">
        <f t="shared" si="42"/>
        <v>0</v>
      </c>
      <c r="J753" s="229"/>
      <c r="K753" s="229">
        <f t="shared" si="43"/>
        <v>0</v>
      </c>
      <c r="L753" s="230">
        <f t="shared" si="44"/>
        <v>1140000</v>
      </c>
    </row>
    <row r="754" spans="2:12" ht="15.75" x14ac:dyDescent="0.25">
      <c r="B754" s="268" t="s">
        <v>330</v>
      </c>
      <c r="C754" s="268" t="s">
        <v>777</v>
      </c>
      <c r="D754" s="228" t="s">
        <v>5</v>
      </c>
      <c r="E754" s="230">
        <v>38900</v>
      </c>
      <c r="F754" s="228" t="s">
        <v>316</v>
      </c>
      <c r="G754" s="228"/>
      <c r="H754" s="228"/>
      <c r="I754" s="229">
        <f t="shared" si="42"/>
        <v>0</v>
      </c>
      <c r="J754" s="229"/>
      <c r="K754" s="229">
        <f t="shared" si="43"/>
        <v>0</v>
      </c>
      <c r="L754" s="230">
        <f t="shared" si="44"/>
        <v>38900</v>
      </c>
    </row>
    <row r="755" spans="2:12" ht="15.75" hidden="1" x14ac:dyDescent="0.25">
      <c r="B755" s="227" t="e">
        <v>#N/A</v>
      </c>
      <c r="C755" s="227" t="e">
        <v>#N/A</v>
      </c>
      <c r="D755" s="228" t="e">
        <v>#N/A</v>
      </c>
      <c r="E755" s="230" t="e">
        <v>#N/A</v>
      </c>
      <c r="F755" s="228" t="s">
        <v>316</v>
      </c>
      <c r="G755" s="228"/>
      <c r="H755" s="228"/>
      <c r="I755" s="229">
        <f t="shared" si="42"/>
        <v>0</v>
      </c>
      <c r="J755" s="229"/>
      <c r="K755" s="229" t="e">
        <f t="shared" si="43"/>
        <v>#N/A</v>
      </c>
      <c r="L755" s="230" t="e">
        <f t="shared" si="44"/>
        <v>#N/A</v>
      </c>
    </row>
    <row r="756" spans="2:12" ht="15.75" hidden="1" x14ac:dyDescent="0.25">
      <c r="B756" s="227" t="s">
        <v>852</v>
      </c>
      <c r="C756" s="227" t="s">
        <v>204</v>
      </c>
      <c r="D756" s="228">
        <v>0</v>
      </c>
      <c r="E756" s="230">
        <v>0</v>
      </c>
      <c r="F756" s="228" t="s">
        <v>316</v>
      </c>
      <c r="G756" s="228"/>
      <c r="H756" s="228"/>
      <c r="I756" s="229">
        <f t="shared" si="42"/>
        <v>0</v>
      </c>
      <c r="J756" s="229"/>
      <c r="K756" s="229">
        <f t="shared" si="43"/>
        <v>0</v>
      </c>
      <c r="L756" s="230">
        <f t="shared" si="44"/>
        <v>0</v>
      </c>
    </row>
    <row r="757" spans="2:12" ht="15.75" collapsed="1" x14ac:dyDescent="0.25">
      <c r="B757" s="268" t="s">
        <v>329</v>
      </c>
      <c r="C757" s="268" t="s">
        <v>841</v>
      </c>
      <c r="D757" s="228" t="s">
        <v>5</v>
      </c>
      <c r="E757" s="230">
        <v>7005</v>
      </c>
      <c r="F757" s="228" t="s">
        <v>316</v>
      </c>
      <c r="G757" s="228"/>
      <c r="H757" s="228"/>
      <c r="I757" s="229">
        <f t="shared" si="42"/>
        <v>0</v>
      </c>
      <c r="J757" s="229"/>
      <c r="K757" s="229">
        <f t="shared" si="43"/>
        <v>0</v>
      </c>
      <c r="L757" s="230">
        <f t="shared" si="44"/>
        <v>7005</v>
      </c>
    </row>
    <row r="758" spans="2:12" ht="15.75" x14ac:dyDescent="0.25">
      <c r="B758" s="268" t="s">
        <v>329</v>
      </c>
      <c r="C758" s="268" t="s">
        <v>840</v>
      </c>
      <c r="D758" s="228" t="s">
        <v>5</v>
      </c>
      <c r="E758" s="230">
        <v>13755</v>
      </c>
      <c r="F758" s="228" t="s">
        <v>316</v>
      </c>
      <c r="G758" s="228"/>
      <c r="H758" s="228"/>
      <c r="I758" s="229">
        <f t="shared" si="42"/>
        <v>0</v>
      </c>
      <c r="J758" s="229"/>
      <c r="K758" s="229">
        <f t="shared" si="43"/>
        <v>0</v>
      </c>
      <c r="L758" s="230">
        <f t="shared" si="44"/>
        <v>13755</v>
      </c>
    </row>
    <row r="759" spans="2:12" ht="15.75" x14ac:dyDescent="0.25">
      <c r="B759" s="268" t="s">
        <v>329</v>
      </c>
      <c r="C759" s="268" t="s">
        <v>275</v>
      </c>
      <c r="D759" s="228" t="s">
        <v>5</v>
      </c>
      <c r="E759" s="230">
        <v>2235</v>
      </c>
      <c r="F759" s="228" t="s">
        <v>316</v>
      </c>
      <c r="G759" s="228"/>
      <c r="H759" s="228"/>
      <c r="I759" s="229">
        <f t="shared" si="42"/>
        <v>0</v>
      </c>
      <c r="J759" s="229"/>
      <c r="K759" s="229">
        <f t="shared" si="43"/>
        <v>0</v>
      </c>
      <c r="L759" s="230">
        <f t="shared" si="44"/>
        <v>2235</v>
      </c>
    </row>
    <row r="760" spans="2:12" ht="15.75" x14ac:dyDescent="0.25">
      <c r="B760" s="268" t="s">
        <v>329</v>
      </c>
      <c r="C760" s="268" t="s">
        <v>276</v>
      </c>
      <c r="D760" s="228" t="s">
        <v>5</v>
      </c>
      <c r="E760" s="230">
        <v>1695</v>
      </c>
      <c r="F760" s="228" t="s">
        <v>316</v>
      </c>
      <c r="G760" s="228"/>
      <c r="H760" s="228"/>
      <c r="I760" s="229">
        <f t="shared" si="42"/>
        <v>0</v>
      </c>
      <c r="J760" s="229"/>
      <c r="K760" s="229">
        <f t="shared" si="43"/>
        <v>0</v>
      </c>
      <c r="L760" s="230">
        <f t="shared" si="44"/>
        <v>1695</v>
      </c>
    </row>
    <row r="761" spans="2:12" ht="15.75" x14ac:dyDescent="0.25">
      <c r="B761" s="268" t="s">
        <v>329</v>
      </c>
      <c r="C761" s="268" t="s">
        <v>214</v>
      </c>
      <c r="D761" s="228" t="s">
        <v>5</v>
      </c>
      <c r="E761" s="230">
        <v>190</v>
      </c>
      <c r="F761" s="228" t="s">
        <v>316</v>
      </c>
      <c r="G761" s="228"/>
      <c r="H761" s="228"/>
      <c r="I761" s="229">
        <f t="shared" si="42"/>
        <v>0</v>
      </c>
      <c r="J761" s="229"/>
      <c r="K761" s="229">
        <f t="shared" si="43"/>
        <v>0</v>
      </c>
      <c r="L761" s="230">
        <f t="shared" si="44"/>
        <v>190</v>
      </c>
    </row>
    <row r="762" spans="2:12" ht="15.75" x14ac:dyDescent="0.25">
      <c r="B762" s="268" t="s">
        <v>329</v>
      </c>
      <c r="C762" s="268" t="s">
        <v>778</v>
      </c>
      <c r="D762" s="228" t="s">
        <v>5</v>
      </c>
      <c r="E762" s="230">
        <v>520</v>
      </c>
      <c r="F762" s="228" t="s">
        <v>316</v>
      </c>
      <c r="G762" s="228"/>
      <c r="H762" s="228"/>
      <c r="I762" s="229">
        <f t="shared" si="42"/>
        <v>0</v>
      </c>
      <c r="J762" s="229"/>
      <c r="K762" s="229">
        <f t="shared" si="43"/>
        <v>0</v>
      </c>
      <c r="L762" s="230">
        <f t="shared" si="44"/>
        <v>520</v>
      </c>
    </row>
    <row r="763" spans="2:12" ht="15.75" x14ac:dyDescent="0.25">
      <c r="B763" s="268" t="s">
        <v>329</v>
      </c>
      <c r="C763" s="268" t="s">
        <v>779</v>
      </c>
      <c r="D763" s="228" t="s">
        <v>5</v>
      </c>
      <c r="E763" s="230">
        <v>230</v>
      </c>
      <c r="F763" s="228" t="s">
        <v>316</v>
      </c>
      <c r="G763" s="228"/>
      <c r="H763" s="228"/>
      <c r="I763" s="229">
        <f t="shared" si="42"/>
        <v>0</v>
      </c>
      <c r="J763" s="229"/>
      <c r="K763" s="229">
        <f t="shared" si="43"/>
        <v>0</v>
      </c>
      <c r="L763" s="230">
        <f t="shared" si="44"/>
        <v>230</v>
      </c>
    </row>
    <row r="764" spans="2:12" ht="15.75" hidden="1" x14ac:dyDescent="0.25">
      <c r="B764" s="227" t="e">
        <v>#N/A</v>
      </c>
      <c r="C764" s="227" t="e">
        <v>#N/A</v>
      </c>
      <c r="D764" s="228" t="e">
        <v>#N/A</v>
      </c>
      <c r="E764" s="230" t="e">
        <v>#N/A</v>
      </c>
      <c r="F764" s="228" t="s">
        <v>316</v>
      </c>
      <c r="G764" s="228"/>
      <c r="H764" s="228"/>
      <c r="I764" s="229">
        <f t="shared" si="42"/>
        <v>0</v>
      </c>
      <c r="J764" s="229"/>
      <c r="K764" s="229" t="e">
        <f t="shared" si="43"/>
        <v>#N/A</v>
      </c>
      <c r="L764" s="230" t="e">
        <f t="shared" si="44"/>
        <v>#N/A</v>
      </c>
    </row>
    <row r="765" spans="2:12" ht="15.75" hidden="1" x14ac:dyDescent="0.25">
      <c r="B765" s="227" t="s">
        <v>852</v>
      </c>
      <c r="C765" s="227" t="s">
        <v>853</v>
      </c>
      <c r="D765" s="228">
        <v>0</v>
      </c>
      <c r="E765" s="230">
        <v>0</v>
      </c>
      <c r="F765" s="228" t="s">
        <v>316</v>
      </c>
      <c r="G765" s="228"/>
      <c r="H765" s="228"/>
      <c r="I765" s="229">
        <f t="shared" si="42"/>
        <v>0</v>
      </c>
      <c r="J765" s="229"/>
      <c r="K765" s="229">
        <f t="shared" si="43"/>
        <v>0</v>
      </c>
      <c r="L765" s="230">
        <f t="shared" si="44"/>
        <v>0</v>
      </c>
    </row>
    <row r="766" spans="2:12" ht="15.75" collapsed="1" x14ac:dyDescent="0.25">
      <c r="B766" s="268" t="s">
        <v>329</v>
      </c>
      <c r="C766" s="268" t="s">
        <v>831</v>
      </c>
      <c r="D766" s="228" t="s">
        <v>77</v>
      </c>
      <c r="E766" s="230">
        <v>135000</v>
      </c>
      <c r="F766" s="228" t="s">
        <v>316</v>
      </c>
      <c r="G766" s="228"/>
      <c r="H766" s="228"/>
      <c r="I766" s="229">
        <f t="shared" si="42"/>
        <v>0</v>
      </c>
      <c r="J766" s="229"/>
      <c r="K766" s="229">
        <f t="shared" si="43"/>
        <v>0</v>
      </c>
      <c r="L766" s="230">
        <f t="shared" si="44"/>
        <v>135000</v>
      </c>
    </row>
    <row r="767" spans="2:12" ht="15.75" x14ac:dyDescent="0.25">
      <c r="B767" s="268" t="s">
        <v>329</v>
      </c>
      <c r="C767" s="268" t="s">
        <v>832</v>
      </c>
      <c r="D767" s="228" t="s">
        <v>77</v>
      </c>
      <c r="E767" s="230">
        <v>135000</v>
      </c>
      <c r="F767" s="228" t="s">
        <v>316</v>
      </c>
      <c r="G767" s="228"/>
      <c r="H767" s="228"/>
      <c r="I767" s="229">
        <f t="shared" si="42"/>
        <v>0</v>
      </c>
      <c r="J767" s="229"/>
      <c r="K767" s="229">
        <f t="shared" si="43"/>
        <v>0</v>
      </c>
      <c r="L767" s="230">
        <f t="shared" si="44"/>
        <v>135000</v>
      </c>
    </row>
    <row r="768" spans="2:12" ht="15.75" hidden="1" x14ac:dyDescent="0.25">
      <c r="B768" s="227" t="e">
        <v>#N/A</v>
      </c>
      <c r="C768" s="227" t="e">
        <v>#N/A</v>
      </c>
      <c r="D768" s="228" t="e">
        <v>#N/A</v>
      </c>
      <c r="E768" s="230" t="e">
        <v>#N/A</v>
      </c>
      <c r="F768" s="228" t="s">
        <v>316</v>
      </c>
      <c r="G768" s="228"/>
      <c r="H768" s="228"/>
      <c r="I768" s="229">
        <f t="shared" si="42"/>
        <v>0</v>
      </c>
      <c r="J768" s="229"/>
      <c r="K768" s="229" t="e">
        <f t="shared" si="43"/>
        <v>#N/A</v>
      </c>
      <c r="L768" s="230" t="e">
        <f t="shared" si="44"/>
        <v>#N/A</v>
      </c>
    </row>
    <row r="769" spans="2:12" ht="15.75" hidden="1" x14ac:dyDescent="0.25">
      <c r="B769" s="227" t="s">
        <v>852</v>
      </c>
      <c r="C769" s="227" t="s">
        <v>854</v>
      </c>
      <c r="D769" s="228">
        <v>0</v>
      </c>
      <c r="E769" s="230">
        <v>0</v>
      </c>
      <c r="F769" s="228" t="s">
        <v>316</v>
      </c>
      <c r="G769" s="228"/>
      <c r="H769" s="228"/>
      <c r="I769" s="229">
        <f t="shared" si="42"/>
        <v>0</v>
      </c>
      <c r="J769" s="229"/>
      <c r="K769" s="229">
        <f t="shared" si="43"/>
        <v>0</v>
      </c>
      <c r="L769" s="230">
        <f t="shared" si="44"/>
        <v>0</v>
      </c>
    </row>
    <row r="770" spans="2:12" ht="15.75" collapsed="1" x14ac:dyDescent="0.25">
      <c r="B770" s="268" t="s">
        <v>329</v>
      </c>
      <c r="C770" s="268" t="s">
        <v>833</v>
      </c>
      <c r="D770" s="228" t="s">
        <v>77</v>
      </c>
      <c r="E770" s="230">
        <v>148500</v>
      </c>
      <c r="F770" s="228" t="s">
        <v>316</v>
      </c>
      <c r="G770" s="228"/>
      <c r="H770" s="228"/>
      <c r="I770" s="229">
        <f t="shared" si="42"/>
        <v>0</v>
      </c>
      <c r="J770" s="229"/>
      <c r="K770" s="229">
        <f t="shared" si="43"/>
        <v>0</v>
      </c>
      <c r="L770" s="230">
        <f t="shared" si="44"/>
        <v>148500</v>
      </c>
    </row>
    <row r="771" spans="2:12" ht="15.75" x14ac:dyDescent="0.25">
      <c r="B771" s="268" t="s">
        <v>329</v>
      </c>
      <c r="C771" s="268" t="s">
        <v>834</v>
      </c>
      <c r="D771" s="228" t="s">
        <v>77</v>
      </c>
      <c r="E771" s="230">
        <v>148500</v>
      </c>
      <c r="F771" s="228" t="s">
        <v>316</v>
      </c>
      <c r="G771" s="228"/>
      <c r="H771" s="228"/>
      <c r="I771" s="229">
        <f t="shared" si="42"/>
        <v>0</v>
      </c>
      <c r="J771" s="229"/>
      <c r="K771" s="229">
        <f t="shared" si="43"/>
        <v>0</v>
      </c>
      <c r="L771" s="230">
        <f t="shared" si="44"/>
        <v>148500</v>
      </c>
    </row>
    <row r="772" spans="2:12" ht="15.75" hidden="1" x14ac:dyDescent="0.25">
      <c r="B772" s="227" t="e">
        <v>#N/A</v>
      </c>
      <c r="C772" s="227" t="e">
        <v>#N/A</v>
      </c>
      <c r="D772" s="228" t="e">
        <v>#N/A</v>
      </c>
      <c r="E772" s="230" t="e">
        <v>#N/A</v>
      </c>
      <c r="F772" s="228" t="s">
        <v>316</v>
      </c>
      <c r="G772" s="228"/>
      <c r="H772" s="228"/>
      <c r="I772" s="229">
        <f t="shared" si="42"/>
        <v>0</v>
      </c>
      <c r="J772" s="229"/>
      <c r="K772" s="229" t="e">
        <f t="shared" si="43"/>
        <v>#N/A</v>
      </c>
      <c r="L772" s="230" t="e">
        <f t="shared" si="44"/>
        <v>#N/A</v>
      </c>
    </row>
    <row r="773" spans="2:12" ht="15.75" hidden="1" x14ac:dyDescent="0.25">
      <c r="B773" s="227" t="s">
        <v>852</v>
      </c>
      <c r="C773" s="227" t="s">
        <v>855</v>
      </c>
      <c r="D773" s="228">
        <v>0</v>
      </c>
      <c r="E773" s="230">
        <v>0</v>
      </c>
      <c r="F773" s="228" t="s">
        <v>316</v>
      </c>
      <c r="G773" s="228"/>
      <c r="H773" s="228"/>
      <c r="I773" s="229">
        <f t="shared" si="42"/>
        <v>0</v>
      </c>
      <c r="J773" s="229"/>
      <c r="K773" s="229">
        <f t="shared" si="43"/>
        <v>0</v>
      </c>
      <c r="L773" s="230">
        <f t="shared" si="44"/>
        <v>0</v>
      </c>
    </row>
    <row r="774" spans="2:12" ht="15.75" collapsed="1" x14ac:dyDescent="0.25">
      <c r="B774" s="268" t="s">
        <v>329</v>
      </c>
      <c r="C774" s="268" t="s">
        <v>835</v>
      </c>
      <c r="D774" s="228" t="s">
        <v>77</v>
      </c>
      <c r="E774" s="230">
        <v>11368</v>
      </c>
      <c r="F774" s="228" t="s">
        <v>316</v>
      </c>
      <c r="G774" s="228"/>
      <c r="H774" s="228"/>
      <c r="I774" s="229">
        <f t="shared" si="42"/>
        <v>0</v>
      </c>
      <c r="J774" s="229"/>
      <c r="K774" s="229">
        <f t="shared" si="43"/>
        <v>0</v>
      </c>
      <c r="L774" s="230">
        <f t="shared" si="44"/>
        <v>11368</v>
      </c>
    </row>
    <row r="775" spans="2:12" ht="15.75" x14ac:dyDescent="0.25">
      <c r="B775" s="268" t="s">
        <v>329</v>
      </c>
      <c r="C775" s="268" t="s">
        <v>836</v>
      </c>
      <c r="D775" s="228" t="s">
        <v>77</v>
      </c>
      <c r="E775" s="230">
        <v>11368</v>
      </c>
      <c r="F775" s="228" t="s">
        <v>316</v>
      </c>
      <c r="G775" s="228"/>
      <c r="H775" s="228"/>
      <c r="I775" s="229">
        <f t="shared" si="42"/>
        <v>0</v>
      </c>
      <c r="J775" s="229"/>
      <c r="K775" s="229">
        <f t="shared" si="43"/>
        <v>0</v>
      </c>
      <c r="L775" s="230">
        <f t="shared" si="44"/>
        <v>11368</v>
      </c>
    </row>
    <row r="776" spans="2:12" ht="15.75" x14ac:dyDescent="0.25">
      <c r="B776" s="268" t="s">
        <v>329</v>
      </c>
      <c r="C776" s="268" t="s">
        <v>837</v>
      </c>
      <c r="D776" s="228" t="s">
        <v>77</v>
      </c>
      <c r="E776" s="230">
        <v>8526</v>
      </c>
      <c r="F776" s="228" t="s">
        <v>316</v>
      </c>
      <c r="G776" s="228"/>
      <c r="H776" s="228"/>
      <c r="I776" s="229">
        <f t="shared" si="42"/>
        <v>0</v>
      </c>
      <c r="J776" s="229"/>
      <c r="K776" s="229">
        <f t="shared" si="43"/>
        <v>0</v>
      </c>
      <c r="L776" s="230">
        <f t="shared" si="44"/>
        <v>8526</v>
      </c>
    </row>
    <row r="777" spans="2:12" ht="15.75" x14ac:dyDescent="0.25">
      <c r="B777" s="268" t="s">
        <v>329</v>
      </c>
      <c r="C777" s="268" t="s">
        <v>838</v>
      </c>
      <c r="D777" s="228" t="s">
        <v>77</v>
      </c>
      <c r="E777" s="230">
        <v>8526</v>
      </c>
      <c r="F777" s="228" t="s">
        <v>316</v>
      </c>
      <c r="G777" s="228"/>
      <c r="H777" s="228"/>
      <c r="I777" s="229">
        <f t="shared" si="42"/>
        <v>0</v>
      </c>
      <c r="J777" s="229"/>
      <c r="K777" s="229">
        <f t="shared" si="43"/>
        <v>0</v>
      </c>
      <c r="L777" s="230">
        <f t="shared" si="44"/>
        <v>8526</v>
      </c>
    </row>
    <row r="778" spans="2:12" ht="15.75" x14ac:dyDescent="0.25">
      <c r="B778" s="268" t="s">
        <v>329</v>
      </c>
      <c r="C778" s="268" t="s">
        <v>839</v>
      </c>
      <c r="D778" s="228" t="s">
        <v>77</v>
      </c>
      <c r="E778" s="230">
        <v>8526</v>
      </c>
      <c r="F778" s="228" t="s">
        <v>316</v>
      </c>
      <c r="G778" s="228"/>
      <c r="H778" s="228"/>
      <c r="I778" s="229">
        <f t="shared" si="42"/>
        <v>0</v>
      </c>
      <c r="J778" s="229"/>
      <c r="K778" s="229">
        <f t="shared" si="43"/>
        <v>0</v>
      </c>
      <c r="L778" s="230">
        <f t="shared" si="44"/>
        <v>8526</v>
      </c>
    </row>
    <row r="779" spans="2:12" ht="15.75" hidden="1" x14ac:dyDescent="0.25">
      <c r="B779" s="227" t="e">
        <v>#N/A</v>
      </c>
      <c r="C779" s="227" t="e">
        <v>#N/A</v>
      </c>
      <c r="D779" s="228" t="e">
        <v>#N/A</v>
      </c>
      <c r="E779" s="230" t="e">
        <v>#N/A</v>
      </c>
      <c r="F779" s="228" t="s">
        <v>316</v>
      </c>
      <c r="G779" s="228"/>
      <c r="H779" s="228"/>
      <c r="I779" s="229">
        <f t="shared" si="42"/>
        <v>0</v>
      </c>
      <c r="J779" s="229"/>
      <c r="K779" s="229" t="e">
        <f t="shared" si="43"/>
        <v>#N/A</v>
      </c>
      <c r="L779" s="230" t="e">
        <f t="shared" si="44"/>
        <v>#N/A</v>
      </c>
    </row>
    <row r="780" spans="2:12" ht="15.75" hidden="1" x14ac:dyDescent="0.25">
      <c r="B780" s="227" t="s">
        <v>852</v>
      </c>
      <c r="C780" s="227" t="s">
        <v>856</v>
      </c>
      <c r="D780" s="228">
        <v>0</v>
      </c>
      <c r="E780" s="230">
        <v>0</v>
      </c>
      <c r="F780" s="228" t="s">
        <v>316</v>
      </c>
      <c r="G780" s="228"/>
      <c r="H780" s="228"/>
      <c r="I780" s="229">
        <f t="shared" si="42"/>
        <v>0</v>
      </c>
      <c r="J780" s="229"/>
      <c r="K780" s="229">
        <f t="shared" si="43"/>
        <v>0</v>
      </c>
      <c r="L780" s="230">
        <f t="shared" si="44"/>
        <v>0</v>
      </c>
    </row>
    <row r="781" spans="2:12" ht="15.75" collapsed="1" x14ac:dyDescent="0.25">
      <c r="B781" s="268" t="s">
        <v>329</v>
      </c>
      <c r="C781" s="268" t="s">
        <v>780</v>
      </c>
      <c r="D781" s="228" t="s">
        <v>77</v>
      </c>
      <c r="E781" s="230">
        <v>350000</v>
      </c>
      <c r="F781" s="228" t="s">
        <v>316</v>
      </c>
      <c r="G781" s="228"/>
      <c r="H781" s="228"/>
      <c r="I781" s="229">
        <f t="shared" si="42"/>
        <v>0</v>
      </c>
      <c r="J781" s="229"/>
      <c r="K781" s="229">
        <f t="shared" si="43"/>
        <v>0</v>
      </c>
      <c r="L781" s="230">
        <f t="shared" si="44"/>
        <v>350000</v>
      </c>
    </row>
    <row r="782" spans="2:12" hidden="1" x14ac:dyDescent="0.25">
      <c r="B782" s="244"/>
      <c r="C782" s="244"/>
    </row>
    <row r="783" spans="2:12" hidden="1" x14ac:dyDescent="0.25">
      <c r="B783" s="244"/>
      <c r="C783" s="244"/>
    </row>
    <row r="784" spans="2:12" s="245" customFormat="1" ht="15.75" collapsed="1" x14ac:dyDescent="0.25">
      <c r="B784" s="268" t="s">
        <v>320</v>
      </c>
      <c r="C784" s="268" t="s">
        <v>215</v>
      </c>
      <c r="D784" s="228" t="s">
        <v>5</v>
      </c>
      <c r="E784" s="230">
        <v>2937981</v>
      </c>
      <c r="F784" s="228" t="s">
        <v>316</v>
      </c>
      <c r="G784" s="228"/>
      <c r="H784" s="228"/>
      <c r="I784" s="229">
        <f>G784+H784</f>
        <v>0</v>
      </c>
      <c r="J784" s="229"/>
      <c r="K784" s="229">
        <f>J784*E784</f>
        <v>0</v>
      </c>
      <c r="L784" s="230">
        <f>E784+I784+K784</f>
        <v>2937981</v>
      </c>
    </row>
    <row r="785" spans="2:12" hidden="1" x14ac:dyDescent="0.25">
      <c r="B785" s="244"/>
      <c r="C785" s="244"/>
    </row>
    <row r="786" spans="2:12" hidden="1" x14ac:dyDescent="0.25">
      <c r="B786" s="244"/>
      <c r="C786" s="244"/>
    </row>
    <row r="787" spans="2:12" s="240" customFormat="1" ht="30" hidden="1" x14ac:dyDescent="0.25">
      <c r="B787" s="217" t="s">
        <v>852</v>
      </c>
      <c r="C787" s="217" t="s">
        <v>267</v>
      </c>
      <c r="D787" s="218">
        <v>0</v>
      </c>
      <c r="E787" s="40">
        <v>0</v>
      </c>
      <c r="F787" s="218" t="s">
        <v>316</v>
      </c>
      <c r="G787" s="218"/>
      <c r="H787" s="218"/>
      <c r="I787" s="39">
        <f>G787+H787</f>
        <v>0</v>
      </c>
      <c r="J787" s="39"/>
      <c r="K787" s="39">
        <f>J787*E787</f>
        <v>0</v>
      </c>
      <c r="L787" s="40">
        <f>E787+I787+K787</f>
        <v>0</v>
      </c>
    </row>
    <row r="788" spans="2:12" ht="15.75" collapsed="1" x14ac:dyDescent="0.25">
      <c r="B788" s="268" t="s">
        <v>329</v>
      </c>
      <c r="C788" s="268" t="s">
        <v>256</v>
      </c>
      <c r="D788" s="228" t="s">
        <v>77</v>
      </c>
      <c r="E788" s="230">
        <v>658825</v>
      </c>
      <c r="F788" s="228" t="s">
        <v>316</v>
      </c>
      <c r="G788" s="228"/>
      <c r="H788" s="228"/>
      <c r="I788" s="229">
        <f>G788+H788</f>
        <v>0</v>
      </c>
      <c r="J788" s="229"/>
      <c r="K788" s="229">
        <f>J788*E788</f>
        <v>0</v>
      </c>
      <c r="L788" s="230">
        <f>E788+I788+K788</f>
        <v>658825</v>
      </c>
    </row>
    <row r="789" spans="2:12" ht="15.75" x14ac:dyDescent="0.25">
      <c r="B789" s="268" t="s">
        <v>329</v>
      </c>
      <c r="C789" s="268" t="s">
        <v>257</v>
      </c>
      <c r="D789" s="228" t="s">
        <v>77</v>
      </c>
      <c r="E789" s="230">
        <v>510000</v>
      </c>
      <c r="F789" s="228" t="s">
        <v>316</v>
      </c>
      <c r="G789" s="228"/>
      <c r="H789" s="228"/>
      <c r="I789" s="229">
        <f>G789+H789</f>
        <v>0</v>
      </c>
      <c r="J789" s="229"/>
      <c r="K789" s="229">
        <f>J789*E789</f>
        <v>0</v>
      </c>
      <c r="L789" s="230">
        <f>E789+I789+K789</f>
        <v>510000</v>
      </c>
    </row>
    <row r="790" spans="2:12" hidden="1" x14ac:dyDescent="0.25">
      <c r="B790" s="244"/>
      <c r="C790" s="244"/>
    </row>
    <row r="791" spans="2:12" hidden="1" x14ac:dyDescent="0.25">
      <c r="B791" s="244"/>
      <c r="C791" s="244"/>
    </row>
    <row r="792" spans="2:12" s="240" customFormat="1" ht="15.75" hidden="1" x14ac:dyDescent="0.25">
      <c r="B792" s="217" t="e">
        <v>#N/A</v>
      </c>
      <c r="C792" s="217" t="e">
        <v>#N/A</v>
      </c>
      <c r="D792" s="218" t="e">
        <v>#N/A</v>
      </c>
      <c r="E792" s="40" t="e">
        <v>#N/A</v>
      </c>
      <c r="F792" s="218" t="s">
        <v>316</v>
      </c>
      <c r="G792" s="218"/>
      <c r="H792" s="218"/>
      <c r="I792" s="39">
        <f>G792+H792</f>
        <v>0</v>
      </c>
      <c r="J792" s="39"/>
      <c r="K792" s="39" t="e">
        <f>J792*E792</f>
        <v>#N/A</v>
      </c>
      <c r="L792" s="40" t="e">
        <f>E792+I792+K792</f>
        <v>#N/A</v>
      </c>
    </row>
    <row r="793" spans="2:12" ht="15.75" hidden="1" x14ac:dyDescent="0.25">
      <c r="B793" s="227" t="e">
        <v>#N/A</v>
      </c>
      <c r="C793" s="227" t="e">
        <v>#N/A</v>
      </c>
      <c r="D793" s="228" t="e">
        <v>#N/A</v>
      </c>
      <c r="E793" s="230" t="e">
        <v>#N/A</v>
      </c>
      <c r="F793" s="228" t="s">
        <v>316</v>
      </c>
      <c r="G793" s="228"/>
      <c r="H793" s="228"/>
      <c r="I793" s="229">
        <f t="shared" ref="I793:I856" si="45">G793+H793</f>
        <v>0</v>
      </c>
      <c r="J793" s="229"/>
      <c r="K793" s="229" t="e">
        <f t="shared" ref="K793:K856" si="46">J793*E793</f>
        <v>#N/A</v>
      </c>
      <c r="L793" s="230" t="e">
        <f t="shared" ref="L793:L856" si="47">E793+I793+K793</f>
        <v>#N/A</v>
      </c>
    </row>
    <row r="794" spans="2:12" ht="15.75" hidden="1" x14ac:dyDescent="0.25">
      <c r="B794" s="227" t="s">
        <v>852</v>
      </c>
      <c r="C794" s="227" t="s">
        <v>154</v>
      </c>
      <c r="D794" s="228" t="e">
        <v>#REF!</v>
      </c>
      <c r="E794" s="230">
        <v>0</v>
      </c>
      <c r="F794" s="228" t="s">
        <v>316</v>
      </c>
      <c r="G794" s="228"/>
      <c r="H794" s="228"/>
      <c r="I794" s="229">
        <f t="shared" si="45"/>
        <v>0</v>
      </c>
      <c r="J794" s="229"/>
      <c r="K794" s="229">
        <f t="shared" si="46"/>
        <v>0</v>
      </c>
      <c r="L794" s="230">
        <f t="shared" si="47"/>
        <v>0</v>
      </c>
    </row>
    <row r="795" spans="2:12" ht="15.75" hidden="1" x14ac:dyDescent="0.25">
      <c r="B795" s="227" t="e">
        <v>#N/A</v>
      </c>
      <c r="C795" s="227" t="e">
        <v>#N/A</v>
      </c>
      <c r="D795" s="228" t="e">
        <v>#N/A</v>
      </c>
      <c r="E795" s="230" t="e">
        <v>#N/A</v>
      </c>
      <c r="F795" s="228" t="s">
        <v>316</v>
      </c>
      <c r="G795" s="228"/>
      <c r="H795" s="228"/>
      <c r="I795" s="229">
        <f t="shared" si="45"/>
        <v>0</v>
      </c>
      <c r="J795" s="229"/>
      <c r="K795" s="229" t="e">
        <f t="shared" si="46"/>
        <v>#N/A</v>
      </c>
      <c r="L795" s="230" t="e">
        <f t="shared" si="47"/>
        <v>#N/A</v>
      </c>
    </row>
    <row r="796" spans="2:12" ht="30" hidden="1" x14ac:dyDescent="0.25">
      <c r="B796" s="227" t="s">
        <v>852</v>
      </c>
      <c r="C796" s="227" t="s">
        <v>223</v>
      </c>
      <c r="D796" s="228">
        <v>0</v>
      </c>
      <c r="E796" s="230">
        <v>0</v>
      </c>
      <c r="F796" s="228" t="s">
        <v>316</v>
      </c>
      <c r="G796" s="228"/>
      <c r="H796" s="228"/>
      <c r="I796" s="229">
        <f t="shared" si="45"/>
        <v>0</v>
      </c>
      <c r="J796" s="229"/>
      <c r="K796" s="229">
        <f t="shared" si="46"/>
        <v>0</v>
      </c>
      <c r="L796" s="230">
        <f t="shared" si="47"/>
        <v>0</v>
      </c>
    </row>
    <row r="797" spans="2:12" ht="15.75" hidden="1" x14ac:dyDescent="0.25">
      <c r="B797" s="227" t="e">
        <v>#N/A</v>
      </c>
      <c r="C797" s="227" t="e">
        <v>#N/A</v>
      </c>
      <c r="D797" s="228" t="e">
        <v>#N/A</v>
      </c>
      <c r="E797" s="230" t="e">
        <v>#N/A</v>
      </c>
      <c r="F797" s="228" t="s">
        <v>316</v>
      </c>
      <c r="G797" s="228"/>
      <c r="H797" s="228"/>
      <c r="I797" s="229">
        <f t="shared" si="45"/>
        <v>0</v>
      </c>
      <c r="J797" s="229"/>
      <c r="K797" s="229" t="e">
        <f t="shared" si="46"/>
        <v>#N/A</v>
      </c>
      <c r="L797" s="230" t="e">
        <f t="shared" si="47"/>
        <v>#N/A</v>
      </c>
    </row>
    <row r="798" spans="2:12" ht="15.75" hidden="1" x14ac:dyDescent="0.25">
      <c r="B798" s="227" t="s">
        <v>852</v>
      </c>
      <c r="C798" s="227" t="s">
        <v>0</v>
      </c>
      <c r="D798" s="228" t="s">
        <v>1</v>
      </c>
      <c r="E798" s="230">
        <v>0</v>
      </c>
      <c r="F798" s="228" t="s">
        <v>316</v>
      </c>
      <c r="G798" s="228"/>
      <c r="H798" s="228"/>
      <c r="I798" s="229">
        <f t="shared" si="45"/>
        <v>0</v>
      </c>
      <c r="J798" s="229"/>
      <c r="K798" s="229">
        <f t="shared" si="46"/>
        <v>0</v>
      </c>
      <c r="L798" s="230">
        <f t="shared" si="47"/>
        <v>0</v>
      </c>
    </row>
    <row r="799" spans="2:12" ht="15.75" collapsed="1" x14ac:dyDescent="0.25">
      <c r="B799" s="268" t="s">
        <v>428</v>
      </c>
      <c r="C799" s="268" t="s">
        <v>249</v>
      </c>
      <c r="D799" s="228" t="s">
        <v>33</v>
      </c>
      <c r="E799" s="230">
        <v>4500</v>
      </c>
      <c r="F799" s="228" t="s">
        <v>316</v>
      </c>
      <c r="G799" s="228"/>
      <c r="H799" s="228"/>
      <c r="I799" s="229">
        <f t="shared" si="45"/>
        <v>0</v>
      </c>
      <c r="J799" s="229"/>
      <c r="K799" s="229">
        <f t="shared" si="46"/>
        <v>0</v>
      </c>
      <c r="L799" s="230">
        <f t="shared" si="47"/>
        <v>4500</v>
      </c>
    </row>
    <row r="800" spans="2:12" ht="15.75" x14ac:dyDescent="0.25">
      <c r="B800" s="268" t="s">
        <v>317</v>
      </c>
      <c r="C800" s="268" t="s">
        <v>232</v>
      </c>
      <c r="D800" s="228" t="s">
        <v>7</v>
      </c>
      <c r="E800" s="230">
        <v>970</v>
      </c>
      <c r="F800" s="228" t="s">
        <v>316</v>
      </c>
      <c r="G800" s="228"/>
      <c r="H800" s="228"/>
      <c r="I800" s="229">
        <f t="shared" si="45"/>
        <v>0</v>
      </c>
      <c r="J800" s="229"/>
      <c r="K800" s="229">
        <f t="shared" si="46"/>
        <v>0</v>
      </c>
      <c r="L800" s="230">
        <f t="shared" si="47"/>
        <v>970</v>
      </c>
    </row>
    <row r="801" spans="2:12" ht="15.75" x14ac:dyDescent="0.25">
      <c r="B801" s="268" t="s">
        <v>317</v>
      </c>
      <c r="C801" s="268" t="s">
        <v>231</v>
      </c>
      <c r="D801" s="228" t="s">
        <v>7</v>
      </c>
      <c r="E801" s="230">
        <v>1160</v>
      </c>
      <c r="F801" s="228" t="s">
        <v>316</v>
      </c>
      <c r="G801" s="228"/>
      <c r="H801" s="228"/>
      <c r="I801" s="229">
        <f t="shared" si="45"/>
        <v>0</v>
      </c>
      <c r="J801" s="229"/>
      <c r="K801" s="229">
        <f t="shared" si="46"/>
        <v>0</v>
      </c>
      <c r="L801" s="230">
        <f t="shared" si="47"/>
        <v>1160</v>
      </c>
    </row>
    <row r="802" spans="2:12" ht="15.75" x14ac:dyDescent="0.25">
      <c r="B802" s="268" t="s">
        <v>317</v>
      </c>
      <c r="C802" s="268" t="s">
        <v>248</v>
      </c>
      <c r="D802" s="228" t="s">
        <v>89</v>
      </c>
      <c r="E802" s="230">
        <v>1600</v>
      </c>
      <c r="F802" s="228" t="s">
        <v>316</v>
      </c>
      <c r="G802" s="228"/>
      <c r="H802" s="228"/>
      <c r="I802" s="229">
        <f t="shared" si="45"/>
        <v>0</v>
      </c>
      <c r="J802" s="229"/>
      <c r="K802" s="229">
        <f t="shared" si="46"/>
        <v>0</v>
      </c>
      <c r="L802" s="230">
        <f t="shared" si="47"/>
        <v>1600</v>
      </c>
    </row>
    <row r="803" spans="2:12" ht="15.75" x14ac:dyDescent="0.25">
      <c r="B803" s="268" t="s">
        <v>317</v>
      </c>
      <c r="C803" s="268" t="s">
        <v>229</v>
      </c>
      <c r="D803" s="228" t="s">
        <v>89</v>
      </c>
      <c r="E803" s="230">
        <v>1600</v>
      </c>
      <c r="F803" s="228" t="s">
        <v>316</v>
      </c>
      <c r="G803" s="228"/>
      <c r="H803" s="228"/>
      <c r="I803" s="229">
        <f t="shared" si="45"/>
        <v>0</v>
      </c>
      <c r="J803" s="229"/>
      <c r="K803" s="229">
        <f t="shared" si="46"/>
        <v>0</v>
      </c>
      <c r="L803" s="230">
        <f t="shared" si="47"/>
        <v>1600</v>
      </c>
    </row>
    <row r="804" spans="2:12" ht="30" hidden="1" x14ac:dyDescent="0.25">
      <c r="B804" s="227" t="s">
        <v>320</v>
      </c>
      <c r="C804" s="227" t="s">
        <v>241</v>
      </c>
      <c r="D804" s="228" t="s">
        <v>82</v>
      </c>
      <c r="E804" s="230">
        <v>0</v>
      </c>
      <c r="F804" s="228" t="s">
        <v>316</v>
      </c>
      <c r="G804" s="228"/>
      <c r="H804" s="228"/>
      <c r="I804" s="229">
        <f t="shared" si="45"/>
        <v>0</v>
      </c>
      <c r="J804" s="229"/>
      <c r="K804" s="229">
        <f t="shared" si="46"/>
        <v>0</v>
      </c>
      <c r="L804" s="230">
        <f t="shared" si="47"/>
        <v>0</v>
      </c>
    </row>
    <row r="805" spans="2:12" ht="15.75" x14ac:dyDescent="0.25">
      <c r="B805" s="268" t="s">
        <v>317</v>
      </c>
      <c r="C805" s="268" t="s">
        <v>247</v>
      </c>
      <c r="D805" s="228" t="s">
        <v>33</v>
      </c>
      <c r="E805" s="230">
        <v>25000</v>
      </c>
      <c r="F805" s="228" t="s">
        <v>316</v>
      </c>
      <c r="G805" s="228"/>
      <c r="H805" s="228"/>
      <c r="I805" s="229">
        <f t="shared" si="45"/>
        <v>0</v>
      </c>
      <c r="J805" s="229"/>
      <c r="K805" s="229">
        <f t="shared" si="46"/>
        <v>0</v>
      </c>
      <c r="L805" s="230">
        <f t="shared" si="47"/>
        <v>25000</v>
      </c>
    </row>
    <row r="806" spans="2:12" ht="30" hidden="1" x14ac:dyDescent="0.25">
      <c r="B806" s="227" t="s">
        <v>319</v>
      </c>
      <c r="C806" s="227" t="s">
        <v>246</v>
      </c>
      <c r="D806" s="228" t="s">
        <v>89</v>
      </c>
      <c r="E806" s="230">
        <v>0</v>
      </c>
      <c r="F806" s="228" t="s">
        <v>316</v>
      </c>
      <c r="G806" s="228"/>
      <c r="H806" s="228"/>
      <c r="I806" s="229">
        <f t="shared" si="45"/>
        <v>0</v>
      </c>
      <c r="J806" s="229"/>
      <c r="K806" s="229">
        <f t="shared" si="46"/>
        <v>0</v>
      </c>
      <c r="L806" s="230">
        <f t="shared" si="47"/>
        <v>0</v>
      </c>
    </row>
    <row r="807" spans="2:12" ht="15.75" x14ac:dyDescent="0.25">
      <c r="B807" s="268" t="s">
        <v>320</v>
      </c>
      <c r="C807" s="268" t="s">
        <v>245</v>
      </c>
      <c r="D807" s="228" t="s">
        <v>111</v>
      </c>
      <c r="E807" s="230">
        <v>71</v>
      </c>
      <c r="F807" s="228" t="s">
        <v>316</v>
      </c>
      <c r="G807" s="228"/>
      <c r="H807" s="228"/>
      <c r="I807" s="229">
        <f t="shared" si="45"/>
        <v>0</v>
      </c>
      <c r="J807" s="229"/>
      <c r="K807" s="229">
        <f t="shared" si="46"/>
        <v>0</v>
      </c>
      <c r="L807" s="230">
        <f t="shared" si="47"/>
        <v>71</v>
      </c>
    </row>
    <row r="808" spans="2:12" ht="15.75" x14ac:dyDescent="0.25">
      <c r="B808" s="268" t="s">
        <v>323</v>
      </c>
      <c r="C808" s="268" t="s">
        <v>235</v>
      </c>
      <c r="D808" s="228" t="s">
        <v>89</v>
      </c>
      <c r="E808" s="230">
        <v>700</v>
      </c>
      <c r="F808" s="228" t="s">
        <v>316</v>
      </c>
      <c r="G808" s="228"/>
      <c r="H808" s="228"/>
      <c r="I808" s="229">
        <f t="shared" si="45"/>
        <v>0</v>
      </c>
      <c r="J808" s="229"/>
      <c r="K808" s="229">
        <f t="shared" si="46"/>
        <v>0</v>
      </c>
      <c r="L808" s="230">
        <f t="shared" si="47"/>
        <v>700</v>
      </c>
    </row>
    <row r="809" spans="2:12" ht="15.75" x14ac:dyDescent="0.25">
      <c r="B809" s="268" t="s">
        <v>319</v>
      </c>
      <c r="C809" s="268" t="s">
        <v>226</v>
      </c>
      <c r="D809" s="228" t="s">
        <v>7</v>
      </c>
      <c r="E809" s="230">
        <v>863.50000000000011</v>
      </c>
      <c r="F809" s="228" t="s">
        <v>316</v>
      </c>
      <c r="G809" s="228"/>
      <c r="H809" s="228"/>
      <c r="I809" s="229">
        <f t="shared" si="45"/>
        <v>0</v>
      </c>
      <c r="J809" s="229"/>
      <c r="K809" s="229">
        <f t="shared" si="46"/>
        <v>0</v>
      </c>
      <c r="L809" s="230">
        <f t="shared" si="47"/>
        <v>863.50000000000011</v>
      </c>
    </row>
    <row r="810" spans="2:12" ht="15.75" x14ac:dyDescent="0.25">
      <c r="B810" s="268" t="s">
        <v>319</v>
      </c>
      <c r="C810" s="268" t="s">
        <v>225</v>
      </c>
      <c r="D810" s="228" t="s">
        <v>7</v>
      </c>
      <c r="E810" s="230">
        <v>1915</v>
      </c>
      <c r="F810" s="228" t="s">
        <v>316</v>
      </c>
      <c r="G810" s="228"/>
      <c r="H810" s="228"/>
      <c r="I810" s="229">
        <f t="shared" si="45"/>
        <v>0</v>
      </c>
      <c r="J810" s="229"/>
      <c r="K810" s="229">
        <f t="shared" si="46"/>
        <v>0</v>
      </c>
      <c r="L810" s="230">
        <f t="shared" si="47"/>
        <v>1915</v>
      </c>
    </row>
    <row r="811" spans="2:12" ht="15.75" x14ac:dyDescent="0.25">
      <c r="B811" s="268" t="s">
        <v>317</v>
      </c>
      <c r="C811" s="268" t="s">
        <v>224</v>
      </c>
      <c r="D811" s="228" t="s">
        <v>77</v>
      </c>
      <c r="E811" s="230">
        <v>54516</v>
      </c>
      <c r="F811" s="228" t="s">
        <v>316</v>
      </c>
      <c r="G811" s="228"/>
      <c r="H811" s="228"/>
      <c r="I811" s="229">
        <f t="shared" si="45"/>
        <v>0</v>
      </c>
      <c r="J811" s="229"/>
      <c r="K811" s="229">
        <f t="shared" si="46"/>
        <v>0</v>
      </c>
      <c r="L811" s="230">
        <f t="shared" si="47"/>
        <v>54516</v>
      </c>
    </row>
    <row r="812" spans="2:12" ht="15.75" hidden="1" x14ac:dyDescent="0.25">
      <c r="B812" s="227" t="e">
        <v>#N/A</v>
      </c>
      <c r="C812" s="227" t="e">
        <v>#N/A</v>
      </c>
      <c r="D812" s="228" t="e">
        <v>#N/A</v>
      </c>
      <c r="E812" s="230" t="e">
        <v>#N/A</v>
      </c>
      <c r="F812" s="228" t="s">
        <v>316</v>
      </c>
      <c r="G812" s="228"/>
      <c r="H812" s="228"/>
      <c r="I812" s="229">
        <f t="shared" si="45"/>
        <v>0</v>
      </c>
      <c r="J812" s="229"/>
      <c r="K812" s="229" t="e">
        <f t="shared" si="46"/>
        <v>#N/A</v>
      </c>
      <c r="L812" s="230" t="e">
        <f t="shared" si="47"/>
        <v>#N/A</v>
      </c>
    </row>
    <row r="813" spans="2:12" ht="15.75" hidden="1" x14ac:dyDescent="0.25">
      <c r="B813" s="227" t="e">
        <v>#N/A</v>
      </c>
      <c r="C813" s="227" t="e">
        <v>#N/A</v>
      </c>
      <c r="D813" s="228" t="e">
        <v>#N/A</v>
      </c>
      <c r="E813" s="230" t="e">
        <v>#N/A</v>
      </c>
      <c r="F813" s="228" t="s">
        <v>316</v>
      </c>
      <c r="G813" s="228"/>
      <c r="H813" s="228"/>
      <c r="I813" s="229">
        <f t="shared" si="45"/>
        <v>0</v>
      </c>
      <c r="J813" s="229"/>
      <c r="K813" s="229" t="e">
        <f t="shared" si="46"/>
        <v>#N/A</v>
      </c>
      <c r="L813" s="230" t="e">
        <f t="shared" si="47"/>
        <v>#N/A</v>
      </c>
    </row>
    <row r="814" spans="2:12" ht="15.75" hidden="1" x14ac:dyDescent="0.25">
      <c r="B814" s="227" t="e">
        <v>#N/A</v>
      </c>
      <c r="C814" s="227" t="e">
        <v>#N/A</v>
      </c>
      <c r="D814" s="228" t="e">
        <v>#N/A</v>
      </c>
      <c r="E814" s="230" t="e">
        <v>#N/A</v>
      </c>
      <c r="F814" s="228" t="s">
        <v>316</v>
      </c>
      <c r="G814" s="228"/>
      <c r="H814" s="228"/>
      <c r="I814" s="229">
        <f t="shared" si="45"/>
        <v>0</v>
      </c>
      <c r="J814" s="229"/>
      <c r="K814" s="229" t="e">
        <f t="shared" si="46"/>
        <v>#N/A</v>
      </c>
      <c r="L814" s="230" t="e">
        <f t="shared" si="47"/>
        <v>#N/A</v>
      </c>
    </row>
    <row r="815" spans="2:12" ht="30" hidden="1" x14ac:dyDescent="0.25">
      <c r="B815" s="227" t="s">
        <v>852</v>
      </c>
      <c r="C815" s="227" t="s">
        <v>222</v>
      </c>
      <c r="D815" s="228">
        <v>0</v>
      </c>
      <c r="E815" s="230">
        <v>0</v>
      </c>
      <c r="F815" s="228" t="s">
        <v>316</v>
      </c>
      <c r="G815" s="228"/>
      <c r="H815" s="228"/>
      <c r="I815" s="229">
        <f t="shared" si="45"/>
        <v>0</v>
      </c>
      <c r="J815" s="229"/>
      <c r="K815" s="229">
        <f t="shared" si="46"/>
        <v>0</v>
      </c>
      <c r="L815" s="230">
        <f t="shared" si="47"/>
        <v>0</v>
      </c>
    </row>
    <row r="816" spans="2:12" ht="15.75" hidden="1" x14ac:dyDescent="0.25">
      <c r="B816" s="227" t="e">
        <v>#N/A</v>
      </c>
      <c r="C816" s="227" t="e">
        <v>#N/A</v>
      </c>
      <c r="D816" s="228" t="e">
        <v>#N/A</v>
      </c>
      <c r="E816" s="230" t="e">
        <v>#N/A</v>
      </c>
      <c r="F816" s="228" t="s">
        <v>316</v>
      </c>
      <c r="G816" s="228"/>
      <c r="H816" s="228"/>
      <c r="I816" s="229">
        <f t="shared" si="45"/>
        <v>0</v>
      </c>
      <c r="J816" s="229"/>
      <c r="K816" s="229" t="e">
        <f t="shared" si="46"/>
        <v>#N/A</v>
      </c>
      <c r="L816" s="230" t="e">
        <f t="shared" si="47"/>
        <v>#N/A</v>
      </c>
    </row>
    <row r="817" spans="2:12" ht="15.75" hidden="1" x14ac:dyDescent="0.25">
      <c r="B817" s="227" t="s">
        <v>852</v>
      </c>
      <c r="C817" s="227" t="s">
        <v>0</v>
      </c>
      <c r="D817" s="228" t="s">
        <v>1</v>
      </c>
      <c r="E817" s="230">
        <v>0</v>
      </c>
      <c r="F817" s="228" t="s">
        <v>316</v>
      </c>
      <c r="G817" s="228"/>
      <c r="H817" s="228"/>
      <c r="I817" s="229">
        <f t="shared" si="45"/>
        <v>0</v>
      </c>
      <c r="J817" s="229"/>
      <c r="K817" s="229">
        <f t="shared" si="46"/>
        <v>0</v>
      </c>
      <c r="L817" s="230">
        <f t="shared" si="47"/>
        <v>0</v>
      </c>
    </row>
    <row r="818" spans="2:12" ht="15.75" collapsed="1" x14ac:dyDescent="0.25">
      <c r="B818" s="268" t="s">
        <v>428</v>
      </c>
      <c r="C818" s="268" t="s">
        <v>249</v>
      </c>
      <c r="D818" s="228" t="s">
        <v>33</v>
      </c>
      <c r="E818" s="230">
        <v>4500</v>
      </c>
      <c r="F818" s="228" t="s">
        <v>316</v>
      </c>
      <c r="G818" s="228"/>
      <c r="H818" s="228"/>
      <c r="I818" s="229">
        <f t="shared" si="45"/>
        <v>0</v>
      </c>
      <c r="J818" s="229"/>
      <c r="K818" s="229">
        <f t="shared" si="46"/>
        <v>0</v>
      </c>
      <c r="L818" s="230">
        <f t="shared" si="47"/>
        <v>4500</v>
      </c>
    </row>
    <row r="819" spans="2:12" ht="15.75" x14ac:dyDescent="0.25">
      <c r="B819" s="268" t="s">
        <v>317</v>
      </c>
      <c r="C819" s="268" t="s">
        <v>232</v>
      </c>
      <c r="D819" s="228" t="s">
        <v>7</v>
      </c>
      <c r="E819" s="230">
        <v>970</v>
      </c>
      <c r="F819" s="228" t="s">
        <v>316</v>
      </c>
      <c r="G819" s="228"/>
      <c r="H819" s="228"/>
      <c r="I819" s="229">
        <f t="shared" si="45"/>
        <v>0</v>
      </c>
      <c r="J819" s="229"/>
      <c r="K819" s="229">
        <f t="shared" si="46"/>
        <v>0</v>
      </c>
      <c r="L819" s="230">
        <f t="shared" si="47"/>
        <v>970</v>
      </c>
    </row>
    <row r="820" spans="2:12" ht="15.75" x14ac:dyDescent="0.25">
      <c r="B820" s="268" t="s">
        <v>317</v>
      </c>
      <c r="C820" s="268" t="s">
        <v>231</v>
      </c>
      <c r="D820" s="228" t="s">
        <v>7</v>
      </c>
      <c r="E820" s="230">
        <v>1160</v>
      </c>
      <c r="F820" s="228" t="s">
        <v>316</v>
      </c>
      <c r="G820" s="228"/>
      <c r="H820" s="228"/>
      <c r="I820" s="229">
        <f t="shared" si="45"/>
        <v>0</v>
      </c>
      <c r="J820" s="229"/>
      <c r="K820" s="229">
        <f t="shared" si="46"/>
        <v>0</v>
      </c>
      <c r="L820" s="230">
        <f t="shared" si="47"/>
        <v>1160</v>
      </c>
    </row>
    <row r="821" spans="2:12" ht="15.75" x14ac:dyDescent="0.25">
      <c r="B821" s="268" t="s">
        <v>317</v>
      </c>
      <c r="C821" s="268" t="s">
        <v>248</v>
      </c>
      <c r="D821" s="228" t="s">
        <v>89</v>
      </c>
      <c r="E821" s="230">
        <v>1600</v>
      </c>
      <c r="F821" s="228" t="s">
        <v>316</v>
      </c>
      <c r="G821" s="228"/>
      <c r="H821" s="228"/>
      <c r="I821" s="229">
        <f t="shared" si="45"/>
        <v>0</v>
      </c>
      <c r="J821" s="229"/>
      <c r="K821" s="229">
        <f t="shared" si="46"/>
        <v>0</v>
      </c>
      <c r="L821" s="230">
        <f t="shared" si="47"/>
        <v>1600</v>
      </c>
    </row>
    <row r="822" spans="2:12" ht="15.75" x14ac:dyDescent="0.25">
      <c r="B822" s="268" t="s">
        <v>317</v>
      </c>
      <c r="C822" s="268" t="s">
        <v>229</v>
      </c>
      <c r="D822" s="228" t="s">
        <v>89</v>
      </c>
      <c r="E822" s="230">
        <v>1600</v>
      </c>
      <c r="F822" s="228" t="s">
        <v>316</v>
      </c>
      <c r="G822" s="228"/>
      <c r="H822" s="228"/>
      <c r="I822" s="229">
        <f t="shared" si="45"/>
        <v>0</v>
      </c>
      <c r="J822" s="229"/>
      <c r="K822" s="229">
        <f t="shared" si="46"/>
        <v>0</v>
      </c>
      <c r="L822" s="230">
        <f t="shared" si="47"/>
        <v>1600</v>
      </c>
    </row>
    <row r="823" spans="2:12" ht="30" hidden="1" x14ac:dyDescent="0.25">
      <c r="B823" s="227" t="s">
        <v>320</v>
      </c>
      <c r="C823" s="227" t="s">
        <v>241</v>
      </c>
      <c r="D823" s="228" t="s">
        <v>82</v>
      </c>
      <c r="E823" s="230">
        <v>0</v>
      </c>
      <c r="F823" s="228" t="s">
        <v>316</v>
      </c>
      <c r="G823" s="228"/>
      <c r="H823" s="228"/>
      <c r="I823" s="229">
        <f t="shared" si="45"/>
        <v>0</v>
      </c>
      <c r="J823" s="229"/>
      <c r="K823" s="229">
        <f t="shared" si="46"/>
        <v>0</v>
      </c>
      <c r="L823" s="230">
        <f t="shared" si="47"/>
        <v>0</v>
      </c>
    </row>
    <row r="824" spans="2:12" ht="15.75" x14ac:dyDescent="0.25">
      <c r="B824" s="268" t="s">
        <v>317</v>
      </c>
      <c r="C824" s="268" t="s">
        <v>247</v>
      </c>
      <c r="D824" s="228" t="s">
        <v>33</v>
      </c>
      <c r="E824" s="230">
        <v>25000</v>
      </c>
      <c r="F824" s="228" t="s">
        <v>316</v>
      </c>
      <c r="G824" s="228"/>
      <c r="H824" s="228"/>
      <c r="I824" s="229">
        <f t="shared" si="45"/>
        <v>0</v>
      </c>
      <c r="J824" s="229"/>
      <c r="K824" s="229">
        <f t="shared" si="46"/>
        <v>0</v>
      </c>
      <c r="L824" s="230">
        <f t="shared" si="47"/>
        <v>25000</v>
      </c>
    </row>
    <row r="825" spans="2:12" ht="30" hidden="1" x14ac:dyDescent="0.25">
      <c r="B825" s="227" t="s">
        <v>319</v>
      </c>
      <c r="C825" s="227" t="s">
        <v>246</v>
      </c>
      <c r="D825" s="228" t="s">
        <v>89</v>
      </c>
      <c r="E825" s="230">
        <v>0</v>
      </c>
      <c r="F825" s="228" t="s">
        <v>316</v>
      </c>
      <c r="G825" s="228"/>
      <c r="H825" s="228"/>
      <c r="I825" s="229">
        <f t="shared" si="45"/>
        <v>0</v>
      </c>
      <c r="J825" s="229"/>
      <c r="K825" s="229">
        <f t="shared" si="46"/>
        <v>0</v>
      </c>
      <c r="L825" s="230">
        <f t="shared" si="47"/>
        <v>0</v>
      </c>
    </row>
    <row r="826" spans="2:12" ht="15.75" x14ac:dyDescent="0.25">
      <c r="B826" s="268" t="s">
        <v>320</v>
      </c>
      <c r="C826" s="268" t="s">
        <v>245</v>
      </c>
      <c r="D826" s="228" t="s">
        <v>111</v>
      </c>
      <c r="E826" s="230">
        <v>38270</v>
      </c>
      <c r="F826" s="228" t="s">
        <v>316</v>
      </c>
      <c r="G826" s="228"/>
      <c r="H826" s="228"/>
      <c r="I826" s="229">
        <f t="shared" si="45"/>
        <v>0</v>
      </c>
      <c r="J826" s="229"/>
      <c r="K826" s="229">
        <f t="shared" si="46"/>
        <v>0</v>
      </c>
      <c r="L826" s="230">
        <f t="shared" si="47"/>
        <v>38270</v>
      </c>
    </row>
    <row r="827" spans="2:12" ht="15.75" x14ac:dyDescent="0.25">
      <c r="B827" s="268" t="s">
        <v>323</v>
      </c>
      <c r="C827" s="268" t="s">
        <v>235</v>
      </c>
      <c r="D827" s="228" t="s">
        <v>89</v>
      </c>
      <c r="E827" s="230">
        <v>700</v>
      </c>
      <c r="F827" s="228" t="s">
        <v>316</v>
      </c>
      <c r="G827" s="228"/>
      <c r="H827" s="228"/>
      <c r="I827" s="229">
        <f t="shared" si="45"/>
        <v>0</v>
      </c>
      <c r="J827" s="229"/>
      <c r="K827" s="229">
        <f t="shared" si="46"/>
        <v>0</v>
      </c>
      <c r="L827" s="230">
        <f t="shared" si="47"/>
        <v>700</v>
      </c>
    </row>
    <row r="828" spans="2:12" ht="15.75" x14ac:dyDescent="0.25">
      <c r="B828" s="268" t="s">
        <v>319</v>
      </c>
      <c r="C828" s="268" t="s">
        <v>226</v>
      </c>
      <c r="D828" s="228" t="s">
        <v>7</v>
      </c>
      <c r="E828" s="230">
        <v>863.50000000000011</v>
      </c>
      <c r="F828" s="228" t="s">
        <v>316</v>
      </c>
      <c r="G828" s="228"/>
      <c r="H828" s="228"/>
      <c r="I828" s="229">
        <f t="shared" si="45"/>
        <v>0</v>
      </c>
      <c r="J828" s="229"/>
      <c r="K828" s="229">
        <f t="shared" si="46"/>
        <v>0</v>
      </c>
      <c r="L828" s="230">
        <f t="shared" si="47"/>
        <v>863.50000000000011</v>
      </c>
    </row>
    <row r="829" spans="2:12" ht="15.75" x14ac:dyDescent="0.25">
      <c r="B829" s="268" t="s">
        <v>319</v>
      </c>
      <c r="C829" s="268" t="s">
        <v>225</v>
      </c>
      <c r="D829" s="228" t="s">
        <v>7</v>
      </c>
      <c r="E829" s="230">
        <v>1915</v>
      </c>
      <c r="F829" s="228" t="s">
        <v>316</v>
      </c>
      <c r="G829" s="228"/>
      <c r="H829" s="228"/>
      <c r="I829" s="229">
        <f t="shared" si="45"/>
        <v>0</v>
      </c>
      <c r="J829" s="229"/>
      <c r="K829" s="229">
        <f t="shared" si="46"/>
        <v>0</v>
      </c>
      <c r="L829" s="230">
        <f t="shared" si="47"/>
        <v>1915</v>
      </c>
    </row>
    <row r="830" spans="2:12" ht="15.75" x14ac:dyDescent="0.25">
      <c r="B830" s="268" t="s">
        <v>317</v>
      </c>
      <c r="C830" s="268" t="s">
        <v>224</v>
      </c>
      <c r="D830" s="228" t="s">
        <v>77</v>
      </c>
      <c r="E830" s="230">
        <v>54516</v>
      </c>
      <c r="F830" s="228" t="s">
        <v>316</v>
      </c>
      <c r="G830" s="228"/>
      <c r="H830" s="228"/>
      <c r="I830" s="229">
        <f t="shared" si="45"/>
        <v>0</v>
      </c>
      <c r="J830" s="229"/>
      <c r="K830" s="229">
        <f t="shared" si="46"/>
        <v>0</v>
      </c>
      <c r="L830" s="230">
        <f t="shared" si="47"/>
        <v>54516</v>
      </c>
    </row>
    <row r="831" spans="2:12" ht="15.75" hidden="1" x14ac:dyDescent="0.25">
      <c r="B831" s="227" t="e">
        <v>#N/A</v>
      </c>
      <c r="C831" s="227" t="e">
        <v>#N/A</v>
      </c>
      <c r="D831" s="228" t="e">
        <v>#N/A</v>
      </c>
      <c r="E831" s="230" t="e">
        <v>#N/A</v>
      </c>
      <c r="F831" s="228" t="s">
        <v>316</v>
      </c>
      <c r="G831" s="228"/>
      <c r="H831" s="228"/>
      <c r="I831" s="229">
        <f t="shared" si="45"/>
        <v>0</v>
      </c>
      <c r="J831" s="229"/>
      <c r="K831" s="229" t="e">
        <f t="shared" si="46"/>
        <v>#N/A</v>
      </c>
      <c r="L831" s="230" t="e">
        <f t="shared" si="47"/>
        <v>#N/A</v>
      </c>
    </row>
    <row r="832" spans="2:12" ht="15.75" hidden="1" x14ac:dyDescent="0.25">
      <c r="B832" s="227" t="e">
        <v>#N/A</v>
      </c>
      <c r="C832" s="227" t="e">
        <v>#N/A</v>
      </c>
      <c r="D832" s="228" t="e">
        <v>#N/A</v>
      </c>
      <c r="E832" s="230" t="e">
        <v>#N/A</v>
      </c>
      <c r="F832" s="228" t="s">
        <v>316</v>
      </c>
      <c r="G832" s="228"/>
      <c r="H832" s="228"/>
      <c r="I832" s="229">
        <f t="shared" si="45"/>
        <v>0</v>
      </c>
      <c r="J832" s="229"/>
      <c r="K832" s="229" t="e">
        <f t="shared" si="46"/>
        <v>#N/A</v>
      </c>
      <c r="L832" s="230" t="e">
        <f t="shared" si="47"/>
        <v>#N/A</v>
      </c>
    </row>
    <row r="833" spans="2:12" ht="15.75" hidden="1" x14ac:dyDescent="0.25">
      <c r="B833" s="227" t="e">
        <v>#N/A</v>
      </c>
      <c r="C833" s="227" t="e">
        <v>#N/A</v>
      </c>
      <c r="D833" s="228" t="e">
        <v>#N/A</v>
      </c>
      <c r="E833" s="230" t="e">
        <v>#N/A</v>
      </c>
      <c r="F833" s="228" t="s">
        <v>316</v>
      </c>
      <c r="G833" s="228"/>
      <c r="H833" s="228"/>
      <c r="I833" s="229">
        <f t="shared" si="45"/>
        <v>0</v>
      </c>
      <c r="J833" s="229"/>
      <c r="K833" s="229" t="e">
        <f t="shared" si="46"/>
        <v>#N/A</v>
      </c>
      <c r="L833" s="230" t="e">
        <f t="shared" si="47"/>
        <v>#N/A</v>
      </c>
    </row>
    <row r="834" spans="2:12" ht="15.75" hidden="1" x14ac:dyDescent="0.25">
      <c r="B834" s="227" t="e">
        <v>#N/A</v>
      </c>
      <c r="C834" s="227" t="e">
        <v>#N/A</v>
      </c>
      <c r="D834" s="228" t="e">
        <v>#N/A</v>
      </c>
      <c r="E834" s="230" t="e">
        <v>#N/A</v>
      </c>
      <c r="F834" s="228" t="s">
        <v>316</v>
      </c>
      <c r="G834" s="228"/>
      <c r="H834" s="228"/>
      <c r="I834" s="229">
        <f t="shared" si="45"/>
        <v>0</v>
      </c>
      <c r="J834" s="229"/>
      <c r="K834" s="229" t="e">
        <f t="shared" si="46"/>
        <v>#N/A</v>
      </c>
      <c r="L834" s="230" t="e">
        <f t="shared" si="47"/>
        <v>#N/A</v>
      </c>
    </row>
    <row r="835" spans="2:12" ht="15.75" hidden="1" x14ac:dyDescent="0.25">
      <c r="B835" s="227" t="s">
        <v>852</v>
      </c>
      <c r="C835" s="227" t="s">
        <v>155</v>
      </c>
      <c r="D835" s="228" t="e">
        <v>#REF!</v>
      </c>
      <c r="E835" s="230">
        <v>0</v>
      </c>
      <c r="F835" s="228" t="s">
        <v>316</v>
      </c>
      <c r="G835" s="228"/>
      <c r="H835" s="228"/>
      <c r="I835" s="229">
        <f t="shared" si="45"/>
        <v>0</v>
      </c>
      <c r="J835" s="229"/>
      <c r="K835" s="229">
        <f t="shared" si="46"/>
        <v>0</v>
      </c>
      <c r="L835" s="230">
        <f t="shared" si="47"/>
        <v>0</v>
      </c>
    </row>
    <row r="836" spans="2:12" ht="15.75" hidden="1" x14ac:dyDescent="0.25">
      <c r="B836" s="227" t="e">
        <v>#N/A</v>
      </c>
      <c r="C836" s="227" t="e">
        <v>#N/A</v>
      </c>
      <c r="D836" s="228" t="e">
        <v>#N/A</v>
      </c>
      <c r="E836" s="230" t="e">
        <v>#N/A</v>
      </c>
      <c r="F836" s="228" t="s">
        <v>316</v>
      </c>
      <c r="G836" s="228"/>
      <c r="H836" s="228"/>
      <c r="I836" s="229">
        <f t="shared" si="45"/>
        <v>0</v>
      </c>
      <c r="J836" s="229"/>
      <c r="K836" s="229" t="e">
        <f t="shared" si="46"/>
        <v>#N/A</v>
      </c>
      <c r="L836" s="230" t="e">
        <f t="shared" si="47"/>
        <v>#N/A</v>
      </c>
    </row>
    <row r="837" spans="2:12" ht="30" hidden="1" x14ac:dyDescent="0.25">
      <c r="B837" s="227" t="s">
        <v>852</v>
      </c>
      <c r="C837" s="227" t="s">
        <v>221</v>
      </c>
      <c r="D837" s="228">
        <v>0</v>
      </c>
      <c r="E837" s="230">
        <v>0</v>
      </c>
      <c r="F837" s="228" t="s">
        <v>316</v>
      </c>
      <c r="G837" s="228"/>
      <c r="H837" s="228"/>
      <c r="I837" s="229">
        <f t="shared" si="45"/>
        <v>0</v>
      </c>
      <c r="J837" s="229"/>
      <c r="K837" s="229">
        <f t="shared" si="46"/>
        <v>0</v>
      </c>
      <c r="L837" s="230">
        <f t="shared" si="47"/>
        <v>0</v>
      </c>
    </row>
    <row r="838" spans="2:12" ht="15.75" hidden="1" x14ac:dyDescent="0.25">
      <c r="B838" s="227" t="e">
        <v>#N/A</v>
      </c>
      <c r="C838" s="227" t="e">
        <v>#N/A</v>
      </c>
      <c r="D838" s="228" t="e">
        <v>#N/A</v>
      </c>
      <c r="E838" s="230" t="e">
        <v>#N/A</v>
      </c>
      <c r="F838" s="228" t="s">
        <v>316</v>
      </c>
      <c r="G838" s="228"/>
      <c r="H838" s="228"/>
      <c r="I838" s="229">
        <f t="shared" si="45"/>
        <v>0</v>
      </c>
      <c r="J838" s="229"/>
      <c r="K838" s="229" t="e">
        <f t="shared" si="46"/>
        <v>#N/A</v>
      </c>
      <c r="L838" s="230" t="e">
        <f t="shared" si="47"/>
        <v>#N/A</v>
      </c>
    </row>
    <row r="839" spans="2:12" ht="15.75" hidden="1" x14ac:dyDescent="0.25">
      <c r="B839" s="227" t="s">
        <v>852</v>
      </c>
      <c r="C839" s="227" t="s">
        <v>0</v>
      </c>
      <c r="D839" s="228" t="s">
        <v>1</v>
      </c>
      <c r="E839" s="230">
        <v>0</v>
      </c>
      <c r="F839" s="228" t="s">
        <v>316</v>
      </c>
      <c r="G839" s="228"/>
      <c r="H839" s="228"/>
      <c r="I839" s="229">
        <f t="shared" si="45"/>
        <v>0</v>
      </c>
      <c r="J839" s="229"/>
      <c r="K839" s="229">
        <f t="shared" si="46"/>
        <v>0</v>
      </c>
      <c r="L839" s="230">
        <f t="shared" si="47"/>
        <v>0</v>
      </c>
    </row>
    <row r="840" spans="2:12" ht="15.75" collapsed="1" x14ac:dyDescent="0.25">
      <c r="B840" s="268" t="s">
        <v>320</v>
      </c>
      <c r="C840" s="268" t="s">
        <v>244</v>
      </c>
      <c r="D840" s="228" t="s">
        <v>33</v>
      </c>
      <c r="E840" s="230">
        <v>6880</v>
      </c>
      <c r="F840" s="228" t="s">
        <v>316</v>
      </c>
      <c r="G840" s="228"/>
      <c r="H840" s="228"/>
      <c r="I840" s="229">
        <f t="shared" si="45"/>
        <v>0</v>
      </c>
      <c r="J840" s="229"/>
      <c r="K840" s="229">
        <f t="shared" si="46"/>
        <v>0</v>
      </c>
      <c r="L840" s="230">
        <f t="shared" si="47"/>
        <v>6880</v>
      </c>
    </row>
    <row r="841" spans="2:12" ht="15.75" x14ac:dyDescent="0.25">
      <c r="B841" s="268" t="s">
        <v>317</v>
      </c>
      <c r="C841" s="268" t="s">
        <v>232</v>
      </c>
      <c r="D841" s="228" t="s">
        <v>7</v>
      </c>
      <c r="E841" s="230">
        <v>1160</v>
      </c>
      <c r="F841" s="228" t="s">
        <v>316</v>
      </c>
      <c r="G841" s="228"/>
      <c r="H841" s="228"/>
      <c r="I841" s="229">
        <f t="shared" si="45"/>
        <v>0</v>
      </c>
      <c r="J841" s="229"/>
      <c r="K841" s="229">
        <f t="shared" si="46"/>
        <v>0</v>
      </c>
      <c r="L841" s="230">
        <f t="shared" si="47"/>
        <v>1160</v>
      </c>
    </row>
    <row r="842" spans="2:12" ht="15.75" x14ac:dyDescent="0.25">
      <c r="B842" s="268" t="s">
        <v>317</v>
      </c>
      <c r="C842" s="268" t="s">
        <v>231</v>
      </c>
      <c r="D842" s="228" t="s">
        <v>7</v>
      </c>
      <c r="E842" s="230">
        <v>1600</v>
      </c>
      <c r="F842" s="228" t="s">
        <v>316</v>
      </c>
      <c r="G842" s="228"/>
      <c r="H842" s="228"/>
      <c r="I842" s="229">
        <f t="shared" si="45"/>
        <v>0</v>
      </c>
      <c r="J842" s="229"/>
      <c r="K842" s="229">
        <f t="shared" si="46"/>
        <v>0</v>
      </c>
      <c r="L842" s="230">
        <f t="shared" si="47"/>
        <v>1600</v>
      </c>
    </row>
    <row r="843" spans="2:12" ht="15.75" x14ac:dyDescent="0.25">
      <c r="B843" s="268" t="s">
        <v>317</v>
      </c>
      <c r="C843" s="268" t="s">
        <v>243</v>
      </c>
      <c r="D843" s="228" t="s">
        <v>89</v>
      </c>
      <c r="E843" s="230">
        <v>1600</v>
      </c>
      <c r="F843" s="228" t="s">
        <v>316</v>
      </c>
      <c r="G843" s="228"/>
      <c r="H843" s="228"/>
      <c r="I843" s="229">
        <f t="shared" si="45"/>
        <v>0</v>
      </c>
      <c r="J843" s="229"/>
      <c r="K843" s="229">
        <f t="shared" si="46"/>
        <v>0</v>
      </c>
      <c r="L843" s="230">
        <f t="shared" si="47"/>
        <v>1600</v>
      </c>
    </row>
    <row r="844" spans="2:12" ht="30" hidden="1" x14ac:dyDescent="0.25">
      <c r="B844" s="227" t="s">
        <v>317</v>
      </c>
      <c r="C844" s="227" t="s">
        <v>242</v>
      </c>
      <c r="D844" s="228" t="s">
        <v>89</v>
      </c>
      <c r="E844" s="230">
        <v>0</v>
      </c>
      <c r="F844" s="228" t="s">
        <v>316</v>
      </c>
      <c r="G844" s="228"/>
      <c r="H844" s="228"/>
      <c r="I844" s="229">
        <f t="shared" si="45"/>
        <v>0</v>
      </c>
      <c r="J844" s="229"/>
      <c r="K844" s="229">
        <f t="shared" si="46"/>
        <v>0</v>
      </c>
      <c r="L844" s="230">
        <f t="shared" si="47"/>
        <v>0</v>
      </c>
    </row>
    <row r="845" spans="2:12" ht="30" hidden="1" x14ac:dyDescent="0.25">
      <c r="B845" s="227" t="s">
        <v>320</v>
      </c>
      <c r="C845" s="227" t="s">
        <v>241</v>
      </c>
      <c r="D845" s="228" t="s">
        <v>82</v>
      </c>
      <c r="E845" s="230">
        <v>0</v>
      </c>
      <c r="F845" s="228" t="s">
        <v>316</v>
      </c>
      <c r="G845" s="228"/>
      <c r="H845" s="228"/>
      <c r="I845" s="229">
        <f t="shared" si="45"/>
        <v>0</v>
      </c>
      <c r="J845" s="229"/>
      <c r="K845" s="229">
        <f t="shared" si="46"/>
        <v>0</v>
      </c>
      <c r="L845" s="230">
        <f t="shared" si="47"/>
        <v>0</v>
      </c>
    </row>
    <row r="846" spans="2:12" ht="15.75" x14ac:dyDescent="0.25">
      <c r="B846" s="268" t="s">
        <v>317</v>
      </c>
      <c r="C846" s="268" t="s">
        <v>236</v>
      </c>
      <c r="D846" s="228" t="s">
        <v>33</v>
      </c>
      <c r="E846" s="230">
        <v>25000</v>
      </c>
      <c r="F846" s="228" t="s">
        <v>316</v>
      </c>
      <c r="G846" s="228"/>
      <c r="H846" s="228"/>
      <c r="I846" s="229">
        <f t="shared" si="45"/>
        <v>0</v>
      </c>
      <c r="J846" s="229"/>
      <c r="K846" s="229">
        <f t="shared" si="46"/>
        <v>0</v>
      </c>
      <c r="L846" s="230">
        <f t="shared" si="47"/>
        <v>25000</v>
      </c>
    </row>
    <row r="847" spans="2:12" ht="15.75" x14ac:dyDescent="0.25">
      <c r="B847" s="268" t="s">
        <v>323</v>
      </c>
      <c r="C847" s="268" t="s">
        <v>235</v>
      </c>
      <c r="D847" s="228" t="s">
        <v>89</v>
      </c>
      <c r="E847" s="230">
        <v>350</v>
      </c>
      <c r="F847" s="228" t="s">
        <v>316</v>
      </c>
      <c r="G847" s="228"/>
      <c r="H847" s="228"/>
      <c r="I847" s="229">
        <f t="shared" si="45"/>
        <v>0</v>
      </c>
      <c r="J847" s="229"/>
      <c r="K847" s="229">
        <f t="shared" si="46"/>
        <v>0</v>
      </c>
      <c r="L847" s="230">
        <f t="shared" si="47"/>
        <v>350</v>
      </c>
    </row>
    <row r="848" spans="2:12" ht="15.75" x14ac:dyDescent="0.25">
      <c r="B848" s="268" t="s">
        <v>319</v>
      </c>
      <c r="C848" s="268" t="s">
        <v>226</v>
      </c>
      <c r="D848" s="228" t="s">
        <v>7</v>
      </c>
      <c r="E848" s="230">
        <v>86.5</v>
      </c>
      <c r="F848" s="228" t="s">
        <v>316</v>
      </c>
      <c r="G848" s="228"/>
      <c r="H848" s="228"/>
      <c r="I848" s="229">
        <f t="shared" si="45"/>
        <v>0</v>
      </c>
      <c r="J848" s="229"/>
      <c r="K848" s="229">
        <f t="shared" si="46"/>
        <v>0</v>
      </c>
      <c r="L848" s="230">
        <f t="shared" si="47"/>
        <v>86.5</v>
      </c>
    </row>
    <row r="849" spans="2:12" ht="30" hidden="1" x14ac:dyDescent="0.25">
      <c r="B849" s="227" t="s">
        <v>319</v>
      </c>
      <c r="C849" s="227" t="s">
        <v>225</v>
      </c>
      <c r="D849" s="228" t="s">
        <v>7</v>
      </c>
      <c r="E849" s="230">
        <v>0</v>
      </c>
      <c r="F849" s="228" t="s">
        <v>316</v>
      </c>
      <c r="G849" s="228"/>
      <c r="H849" s="228"/>
      <c r="I849" s="229">
        <f t="shared" si="45"/>
        <v>0</v>
      </c>
      <c r="J849" s="229"/>
      <c r="K849" s="229">
        <f t="shared" si="46"/>
        <v>0</v>
      </c>
      <c r="L849" s="230">
        <f t="shared" si="47"/>
        <v>0</v>
      </c>
    </row>
    <row r="850" spans="2:12" ht="15.75" x14ac:dyDescent="0.25">
      <c r="B850" s="268" t="s">
        <v>317</v>
      </c>
      <c r="C850" s="268" t="s">
        <v>224</v>
      </c>
      <c r="D850" s="228" t="s">
        <v>77</v>
      </c>
      <c r="E850" s="230">
        <v>54516</v>
      </c>
      <c r="F850" s="228" t="s">
        <v>316</v>
      </c>
      <c r="G850" s="228"/>
      <c r="H850" s="228"/>
      <c r="I850" s="229">
        <f t="shared" si="45"/>
        <v>0</v>
      </c>
      <c r="J850" s="229"/>
      <c r="K850" s="229">
        <f t="shared" si="46"/>
        <v>0</v>
      </c>
      <c r="L850" s="230">
        <f t="shared" si="47"/>
        <v>54516</v>
      </c>
    </row>
    <row r="851" spans="2:12" ht="15.75" hidden="1" x14ac:dyDescent="0.25">
      <c r="B851" s="227" t="e">
        <v>#N/A</v>
      </c>
      <c r="C851" s="227" t="e">
        <v>#N/A</v>
      </c>
      <c r="D851" s="228" t="e">
        <v>#N/A</v>
      </c>
      <c r="E851" s="230" t="e">
        <v>#N/A</v>
      </c>
      <c r="F851" s="228" t="s">
        <v>316</v>
      </c>
      <c r="G851" s="228"/>
      <c r="H851" s="228"/>
      <c r="I851" s="229">
        <f t="shared" si="45"/>
        <v>0</v>
      </c>
      <c r="J851" s="229"/>
      <c r="K851" s="229" t="e">
        <f t="shared" si="46"/>
        <v>#N/A</v>
      </c>
      <c r="L851" s="230" t="e">
        <f t="shared" si="47"/>
        <v>#N/A</v>
      </c>
    </row>
    <row r="852" spans="2:12" ht="15.75" hidden="1" x14ac:dyDescent="0.25">
      <c r="B852" s="227" t="e">
        <v>#N/A</v>
      </c>
      <c r="C852" s="227" t="e">
        <v>#N/A</v>
      </c>
      <c r="D852" s="228" t="e">
        <v>#N/A</v>
      </c>
      <c r="E852" s="230" t="e">
        <v>#N/A</v>
      </c>
      <c r="F852" s="228" t="s">
        <v>316</v>
      </c>
      <c r="G852" s="228"/>
      <c r="H852" s="228"/>
      <c r="I852" s="229">
        <f t="shared" si="45"/>
        <v>0</v>
      </c>
      <c r="J852" s="229"/>
      <c r="K852" s="229" t="e">
        <f t="shared" si="46"/>
        <v>#N/A</v>
      </c>
      <c r="L852" s="230" t="e">
        <f t="shared" si="47"/>
        <v>#N/A</v>
      </c>
    </row>
    <row r="853" spans="2:12" ht="15.75" hidden="1" x14ac:dyDescent="0.25">
      <c r="B853" s="227" t="e">
        <v>#N/A</v>
      </c>
      <c r="C853" s="227" t="e">
        <v>#N/A</v>
      </c>
      <c r="D853" s="228" t="e">
        <v>#N/A</v>
      </c>
      <c r="E853" s="230" t="e">
        <v>#N/A</v>
      </c>
      <c r="F853" s="228" t="s">
        <v>316</v>
      </c>
      <c r="G853" s="228"/>
      <c r="H853" s="228"/>
      <c r="I853" s="229">
        <f t="shared" si="45"/>
        <v>0</v>
      </c>
      <c r="J853" s="229"/>
      <c r="K853" s="229" t="e">
        <f t="shared" si="46"/>
        <v>#N/A</v>
      </c>
      <c r="L853" s="230" t="e">
        <f t="shared" si="47"/>
        <v>#N/A</v>
      </c>
    </row>
    <row r="854" spans="2:12" ht="30" hidden="1" x14ac:dyDescent="0.25">
      <c r="B854" s="227" t="s">
        <v>852</v>
      </c>
      <c r="C854" s="227" t="s">
        <v>220</v>
      </c>
      <c r="D854" s="228">
        <v>0</v>
      </c>
      <c r="E854" s="230">
        <v>0</v>
      </c>
      <c r="F854" s="228" t="s">
        <v>316</v>
      </c>
      <c r="G854" s="228"/>
      <c r="H854" s="228"/>
      <c r="I854" s="229">
        <f t="shared" si="45"/>
        <v>0</v>
      </c>
      <c r="J854" s="229"/>
      <c r="K854" s="229">
        <f t="shared" si="46"/>
        <v>0</v>
      </c>
      <c r="L854" s="230">
        <f t="shared" si="47"/>
        <v>0</v>
      </c>
    </row>
    <row r="855" spans="2:12" ht="15.75" hidden="1" x14ac:dyDescent="0.25">
      <c r="B855" s="227" t="e">
        <v>#N/A</v>
      </c>
      <c r="C855" s="227" t="e">
        <v>#N/A</v>
      </c>
      <c r="D855" s="228" t="e">
        <v>#N/A</v>
      </c>
      <c r="E855" s="230" t="e">
        <v>#N/A</v>
      </c>
      <c r="F855" s="228" t="s">
        <v>316</v>
      </c>
      <c r="G855" s="228"/>
      <c r="H855" s="228"/>
      <c r="I855" s="229">
        <f t="shared" si="45"/>
        <v>0</v>
      </c>
      <c r="J855" s="229"/>
      <c r="K855" s="229" t="e">
        <f t="shared" si="46"/>
        <v>#N/A</v>
      </c>
      <c r="L855" s="230" t="e">
        <f t="shared" si="47"/>
        <v>#N/A</v>
      </c>
    </row>
    <row r="856" spans="2:12" ht="15.75" hidden="1" x14ac:dyDescent="0.25">
      <c r="B856" s="227" t="s">
        <v>852</v>
      </c>
      <c r="C856" s="227" t="s">
        <v>0</v>
      </c>
      <c r="D856" s="228" t="s">
        <v>1</v>
      </c>
      <c r="E856" s="230">
        <v>0</v>
      </c>
      <c r="F856" s="228" t="s">
        <v>316</v>
      </c>
      <c r="G856" s="228"/>
      <c r="H856" s="228"/>
      <c r="I856" s="229">
        <f t="shared" si="45"/>
        <v>0</v>
      </c>
      <c r="J856" s="229"/>
      <c r="K856" s="229">
        <f t="shared" si="46"/>
        <v>0</v>
      </c>
      <c r="L856" s="230">
        <f t="shared" si="47"/>
        <v>0</v>
      </c>
    </row>
    <row r="857" spans="2:12" ht="15.75" collapsed="1" x14ac:dyDescent="0.25">
      <c r="B857" s="268" t="s">
        <v>320</v>
      </c>
      <c r="C857" s="268" t="s">
        <v>244</v>
      </c>
      <c r="D857" s="228" t="s">
        <v>33</v>
      </c>
      <c r="E857" s="230">
        <v>6880</v>
      </c>
      <c r="F857" s="228" t="s">
        <v>316</v>
      </c>
      <c r="G857" s="228"/>
      <c r="H857" s="228"/>
      <c r="I857" s="229">
        <f t="shared" ref="I857:I920" si="48">G857+H857</f>
        <v>0</v>
      </c>
      <c r="J857" s="229"/>
      <c r="K857" s="229">
        <f t="shared" ref="K857:K920" si="49">J857*E857</f>
        <v>0</v>
      </c>
      <c r="L857" s="230">
        <f t="shared" ref="L857:L920" si="50">E857+I857+K857</f>
        <v>6880</v>
      </c>
    </row>
    <row r="858" spans="2:12" ht="15.75" x14ac:dyDescent="0.25">
      <c r="B858" s="268" t="s">
        <v>317</v>
      </c>
      <c r="C858" s="268" t="s">
        <v>232</v>
      </c>
      <c r="D858" s="228" t="s">
        <v>7</v>
      </c>
      <c r="E858" s="230">
        <v>1160</v>
      </c>
      <c r="F858" s="228" t="s">
        <v>316</v>
      </c>
      <c r="G858" s="228"/>
      <c r="H858" s="228"/>
      <c r="I858" s="229">
        <f t="shared" si="48"/>
        <v>0</v>
      </c>
      <c r="J858" s="229"/>
      <c r="K858" s="229">
        <f t="shared" si="49"/>
        <v>0</v>
      </c>
      <c r="L858" s="230">
        <f t="shared" si="50"/>
        <v>1160</v>
      </c>
    </row>
    <row r="859" spans="2:12" ht="15.75" x14ac:dyDescent="0.25">
      <c r="B859" s="268" t="s">
        <v>317</v>
      </c>
      <c r="C859" s="268" t="s">
        <v>231</v>
      </c>
      <c r="D859" s="228" t="s">
        <v>7</v>
      </c>
      <c r="E859" s="230">
        <v>1600</v>
      </c>
      <c r="F859" s="228" t="s">
        <v>316</v>
      </c>
      <c r="G859" s="228"/>
      <c r="H859" s="228"/>
      <c r="I859" s="229">
        <f t="shared" si="48"/>
        <v>0</v>
      </c>
      <c r="J859" s="229"/>
      <c r="K859" s="229">
        <f t="shared" si="49"/>
        <v>0</v>
      </c>
      <c r="L859" s="230">
        <f t="shared" si="50"/>
        <v>1600</v>
      </c>
    </row>
    <row r="860" spans="2:12" ht="15.75" x14ac:dyDescent="0.25">
      <c r="B860" s="268" t="s">
        <v>317</v>
      </c>
      <c r="C860" s="268" t="s">
        <v>243</v>
      </c>
      <c r="D860" s="228" t="s">
        <v>89</v>
      </c>
      <c r="E860" s="230">
        <v>1600</v>
      </c>
      <c r="F860" s="228" t="s">
        <v>316</v>
      </c>
      <c r="G860" s="228"/>
      <c r="H860" s="228"/>
      <c r="I860" s="229">
        <f t="shared" si="48"/>
        <v>0</v>
      </c>
      <c r="J860" s="229"/>
      <c r="K860" s="229">
        <f t="shared" si="49"/>
        <v>0</v>
      </c>
      <c r="L860" s="230">
        <f t="shared" si="50"/>
        <v>1600</v>
      </c>
    </row>
    <row r="861" spans="2:12" ht="30" hidden="1" x14ac:dyDescent="0.25">
      <c r="B861" s="227" t="s">
        <v>317</v>
      </c>
      <c r="C861" s="227" t="s">
        <v>242</v>
      </c>
      <c r="D861" s="228" t="s">
        <v>89</v>
      </c>
      <c r="E861" s="230">
        <v>0</v>
      </c>
      <c r="F861" s="228" t="s">
        <v>316</v>
      </c>
      <c r="G861" s="228"/>
      <c r="H861" s="228"/>
      <c r="I861" s="229">
        <f t="shared" si="48"/>
        <v>0</v>
      </c>
      <c r="J861" s="229"/>
      <c r="K861" s="229">
        <f t="shared" si="49"/>
        <v>0</v>
      </c>
      <c r="L861" s="230">
        <f t="shared" si="50"/>
        <v>0</v>
      </c>
    </row>
    <row r="862" spans="2:12" ht="30" hidden="1" x14ac:dyDescent="0.25">
      <c r="B862" s="227" t="s">
        <v>320</v>
      </c>
      <c r="C862" s="227" t="s">
        <v>241</v>
      </c>
      <c r="D862" s="228" t="s">
        <v>82</v>
      </c>
      <c r="E862" s="230">
        <v>0</v>
      </c>
      <c r="F862" s="228" t="s">
        <v>316</v>
      </c>
      <c r="G862" s="228"/>
      <c r="H862" s="228"/>
      <c r="I862" s="229">
        <f t="shared" si="48"/>
        <v>0</v>
      </c>
      <c r="J862" s="229"/>
      <c r="K862" s="229">
        <f t="shared" si="49"/>
        <v>0</v>
      </c>
      <c r="L862" s="230">
        <f t="shared" si="50"/>
        <v>0</v>
      </c>
    </row>
    <row r="863" spans="2:12" ht="15.75" x14ac:dyDescent="0.25">
      <c r="B863" s="268" t="s">
        <v>317</v>
      </c>
      <c r="C863" s="268" t="s">
        <v>236</v>
      </c>
      <c r="D863" s="228" t="s">
        <v>33</v>
      </c>
      <c r="E863" s="230">
        <v>700</v>
      </c>
      <c r="F863" s="228" t="s">
        <v>316</v>
      </c>
      <c r="G863" s="228"/>
      <c r="H863" s="228"/>
      <c r="I863" s="229">
        <f t="shared" si="48"/>
        <v>0</v>
      </c>
      <c r="J863" s="229"/>
      <c r="K863" s="229">
        <f t="shared" si="49"/>
        <v>0</v>
      </c>
      <c r="L863" s="230">
        <f t="shared" si="50"/>
        <v>700</v>
      </c>
    </row>
    <row r="864" spans="2:12" ht="15.75" x14ac:dyDescent="0.25">
      <c r="B864" s="268" t="s">
        <v>323</v>
      </c>
      <c r="C864" s="268" t="s">
        <v>235</v>
      </c>
      <c r="D864" s="228" t="s">
        <v>89</v>
      </c>
      <c r="E864" s="230">
        <v>863.50000000000011</v>
      </c>
      <c r="F864" s="228" t="s">
        <v>316</v>
      </c>
      <c r="G864" s="228"/>
      <c r="H864" s="228"/>
      <c r="I864" s="229">
        <f t="shared" si="48"/>
        <v>0</v>
      </c>
      <c r="J864" s="229"/>
      <c r="K864" s="229">
        <f t="shared" si="49"/>
        <v>0</v>
      </c>
      <c r="L864" s="230">
        <f t="shared" si="50"/>
        <v>863.50000000000011</v>
      </c>
    </row>
    <row r="865" spans="2:12" ht="15.75" x14ac:dyDescent="0.25">
      <c r="B865" s="268" t="s">
        <v>319</v>
      </c>
      <c r="C865" s="268" t="s">
        <v>226</v>
      </c>
      <c r="D865" s="228" t="s">
        <v>7</v>
      </c>
      <c r="E865" s="230">
        <v>863.5</v>
      </c>
      <c r="F865" s="228" t="s">
        <v>316</v>
      </c>
      <c r="G865" s="228"/>
      <c r="H865" s="228"/>
      <c r="I865" s="229">
        <f t="shared" si="48"/>
        <v>0</v>
      </c>
      <c r="J865" s="229"/>
      <c r="K865" s="229">
        <f t="shared" si="49"/>
        <v>0</v>
      </c>
      <c r="L865" s="230">
        <f t="shared" si="50"/>
        <v>863.5</v>
      </c>
    </row>
    <row r="866" spans="2:12" ht="30" hidden="1" x14ac:dyDescent="0.25">
      <c r="B866" s="227" t="s">
        <v>319</v>
      </c>
      <c r="C866" s="227" t="s">
        <v>225</v>
      </c>
      <c r="D866" s="228" t="s">
        <v>7</v>
      </c>
      <c r="E866" s="230">
        <v>0</v>
      </c>
      <c r="F866" s="228" t="s">
        <v>316</v>
      </c>
      <c r="G866" s="228"/>
      <c r="H866" s="228"/>
      <c r="I866" s="229">
        <f t="shared" si="48"/>
        <v>0</v>
      </c>
      <c r="J866" s="229"/>
      <c r="K866" s="229">
        <f t="shared" si="49"/>
        <v>0</v>
      </c>
      <c r="L866" s="230">
        <f t="shared" si="50"/>
        <v>0</v>
      </c>
    </row>
    <row r="867" spans="2:12" ht="15.75" x14ac:dyDescent="0.25">
      <c r="B867" s="268" t="s">
        <v>317</v>
      </c>
      <c r="C867" s="268" t="s">
        <v>224</v>
      </c>
      <c r="D867" s="228" t="s">
        <v>77</v>
      </c>
      <c r="E867" s="230">
        <v>54516</v>
      </c>
      <c r="F867" s="228" t="s">
        <v>316</v>
      </c>
      <c r="G867" s="228"/>
      <c r="H867" s="228"/>
      <c r="I867" s="229">
        <f t="shared" si="48"/>
        <v>0</v>
      </c>
      <c r="J867" s="229"/>
      <c r="K867" s="229">
        <f t="shared" si="49"/>
        <v>0</v>
      </c>
      <c r="L867" s="230">
        <f t="shared" si="50"/>
        <v>54516</v>
      </c>
    </row>
    <row r="868" spans="2:12" ht="15.75" hidden="1" x14ac:dyDescent="0.25">
      <c r="B868" s="227" t="e">
        <v>#N/A</v>
      </c>
      <c r="C868" s="227" t="e">
        <v>#N/A</v>
      </c>
      <c r="D868" s="228" t="e">
        <v>#N/A</v>
      </c>
      <c r="E868" s="230" t="e">
        <v>#N/A</v>
      </c>
      <c r="F868" s="228" t="s">
        <v>316</v>
      </c>
      <c r="G868" s="228"/>
      <c r="H868" s="228"/>
      <c r="I868" s="229">
        <f t="shared" si="48"/>
        <v>0</v>
      </c>
      <c r="J868" s="229"/>
      <c r="K868" s="229" t="e">
        <f t="shared" si="49"/>
        <v>#N/A</v>
      </c>
      <c r="L868" s="230" t="e">
        <f t="shared" si="50"/>
        <v>#N/A</v>
      </c>
    </row>
    <row r="869" spans="2:12" ht="15.75" hidden="1" x14ac:dyDescent="0.25">
      <c r="B869" s="227" t="e">
        <v>#N/A</v>
      </c>
      <c r="C869" s="227" t="e">
        <v>#N/A</v>
      </c>
      <c r="D869" s="228" t="e">
        <v>#N/A</v>
      </c>
      <c r="E869" s="230" t="e">
        <v>#N/A</v>
      </c>
      <c r="F869" s="228" t="s">
        <v>316</v>
      </c>
      <c r="G869" s="228"/>
      <c r="H869" s="228"/>
      <c r="I869" s="229">
        <f t="shared" si="48"/>
        <v>0</v>
      </c>
      <c r="J869" s="229"/>
      <c r="K869" s="229" t="e">
        <f t="shared" si="49"/>
        <v>#N/A</v>
      </c>
      <c r="L869" s="230" t="e">
        <f t="shared" si="50"/>
        <v>#N/A</v>
      </c>
    </row>
    <row r="870" spans="2:12" ht="15.75" hidden="1" x14ac:dyDescent="0.25">
      <c r="B870" s="227" t="e">
        <v>#N/A</v>
      </c>
      <c r="C870" s="227" t="e">
        <v>#N/A</v>
      </c>
      <c r="D870" s="228" t="e">
        <v>#N/A</v>
      </c>
      <c r="E870" s="230" t="e">
        <v>#N/A</v>
      </c>
      <c r="F870" s="228" t="s">
        <v>316</v>
      </c>
      <c r="G870" s="228"/>
      <c r="H870" s="228"/>
      <c r="I870" s="229">
        <f t="shared" si="48"/>
        <v>0</v>
      </c>
      <c r="J870" s="229"/>
      <c r="K870" s="229" t="e">
        <f t="shared" si="49"/>
        <v>#N/A</v>
      </c>
      <c r="L870" s="230" t="e">
        <f t="shared" si="50"/>
        <v>#N/A</v>
      </c>
    </row>
    <row r="871" spans="2:12" ht="15.75" hidden="1" collapsed="1" x14ac:dyDescent="0.25">
      <c r="B871" s="227" t="s">
        <v>852</v>
      </c>
      <c r="C871" s="227" t="s">
        <v>156</v>
      </c>
      <c r="D871" s="228" t="e">
        <v>#REF!</v>
      </c>
      <c r="E871" s="230">
        <v>0</v>
      </c>
      <c r="F871" s="228" t="s">
        <v>316</v>
      </c>
      <c r="G871" s="228"/>
      <c r="H871" s="228"/>
      <c r="I871" s="229">
        <f t="shared" si="48"/>
        <v>0</v>
      </c>
      <c r="J871" s="229"/>
      <c r="K871" s="229">
        <f t="shared" si="49"/>
        <v>0</v>
      </c>
      <c r="L871" s="230">
        <f t="shared" si="50"/>
        <v>0</v>
      </c>
    </row>
    <row r="872" spans="2:12" ht="15.75" hidden="1" x14ac:dyDescent="0.25">
      <c r="B872" s="227" t="e">
        <v>#N/A</v>
      </c>
      <c r="C872" s="227" t="e">
        <v>#N/A</v>
      </c>
      <c r="D872" s="228" t="e">
        <v>#N/A</v>
      </c>
      <c r="E872" s="230" t="e">
        <v>#N/A</v>
      </c>
      <c r="F872" s="228" t="s">
        <v>316</v>
      </c>
      <c r="G872" s="228"/>
      <c r="H872" s="228"/>
      <c r="I872" s="229">
        <f t="shared" si="48"/>
        <v>0</v>
      </c>
      <c r="J872" s="229"/>
      <c r="K872" s="229" t="e">
        <f t="shared" si="49"/>
        <v>#N/A</v>
      </c>
      <c r="L872" s="230" t="e">
        <f t="shared" si="50"/>
        <v>#N/A</v>
      </c>
    </row>
    <row r="873" spans="2:12" ht="30" hidden="1" collapsed="1" x14ac:dyDescent="0.25">
      <c r="B873" s="227" t="s">
        <v>852</v>
      </c>
      <c r="C873" s="227" t="s">
        <v>219</v>
      </c>
      <c r="D873" s="228">
        <v>0</v>
      </c>
      <c r="E873" s="230">
        <v>0</v>
      </c>
      <c r="F873" s="228" t="s">
        <v>316</v>
      </c>
      <c r="G873" s="228"/>
      <c r="H873" s="228"/>
      <c r="I873" s="229">
        <f t="shared" si="48"/>
        <v>0</v>
      </c>
      <c r="J873" s="229"/>
      <c r="K873" s="229">
        <f t="shared" si="49"/>
        <v>0</v>
      </c>
      <c r="L873" s="230">
        <f t="shared" si="50"/>
        <v>0</v>
      </c>
    </row>
    <row r="874" spans="2:12" ht="15.75" hidden="1" x14ac:dyDescent="0.25">
      <c r="B874" s="227" t="e">
        <v>#N/A</v>
      </c>
      <c r="C874" s="227" t="e">
        <v>#N/A</v>
      </c>
      <c r="D874" s="228" t="e">
        <v>#N/A</v>
      </c>
      <c r="E874" s="230" t="e">
        <v>#N/A</v>
      </c>
      <c r="F874" s="228" t="s">
        <v>316</v>
      </c>
      <c r="G874" s="228"/>
      <c r="H874" s="228"/>
      <c r="I874" s="229">
        <f t="shared" si="48"/>
        <v>0</v>
      </c>
      <c r="J874" s="229"/>
      <c r="K874" s="229" t="e">
        <f t="shared" si="49"/>
        <v>#N/A</v>
      </c>
      <c r="L874" s="230" t="e">
        <f t="shared" si="50"/>
        <v>#N/A</v>
      </c>
    </row>
    <row r="875" spans="2:12" ht="15.75" hidden="1" x14ac:dyDescent="0.25">
      <c r="B875" s="227" t="s">
        <v>852</v>
      </c>
      <c r="C875" s="227" t="s">
        <v>0</v>
      </c>
      <c r="D875" s="228" t="s">
        <v>1</v>
      </c>
      <c r="E875" s="230">
        <v>0</v>
      </c>
      <c r="F875" s="228" t="s">
        <v>316</v>
      </c>
      <c r="G875" s="228"/>
      <c r="H875" s="228"/>
      <c r="I875" s="229">
        <f t="shared" si="48"/>
        <v>0</v>
      </c>
      <c r="J875" s="229"/>
      <c r="K875" s="229">
        <f t="shared" si="49"/>
        <v>0</v>
      </c>
      <c r="L875" s="230">
        <f t="shared" si="50"/>
        <v>0</v>
      </c>
    </row>
    <row r="876" spans="2:12" ht="15.75" collapsed="1" x14ac:dyDescent="0.25">
      <c r="B876" s="268" t="s">
        <v>320</v>
      </c>
      <c r="C876" s="268" t="s">
        <v>239</v>
      </c>
      <c r="D876" s="228" t="s">
        <v>33</v>
      </c>
      <c r="E876" s="230">
        <v>1438</v>
      </c>
      <c r="F876" s="228" t="s">
        <v>316</v>
      </c>
      <c r="G876" s="228"/>
      <c r="H876" s="228"/>
      <c r="I876" s="229">
        <f t="shared" si="48"/>
        <v>0</v>
      </c>
      <c r="J876" s="229"/>
      <c r="K876" s="229">
        <f t="shared" si="49"/>
        <v>0</v>
      </c>
      <c r="L876" s="230">
        <f t="shared" si="50"/>
        <v>1438</v>
      </c>
    </row>
    <row r="877" spans="2:12" ht="15.75" x14ac:dyDescent="0.25">
      <c r="B877" s="268" t="s">
        <v>317</v>
      </c>
      <c r="C877" s="268" t="s">
        <v>232</v>
      </c>
      <c r="D877" s="228" t="s">
        <v>7</v>
      </c>
      <c r="E877" s="230">
        <v>970</v>
      </c>
      <c r="F877" s="228" t="s">
        <v>316</v>
      </c>
      <c r="G877" s="228"/>
      <c r="H877" s="228"/>
      <c r="I877" s="229">
        <f t="shared" si="48"/>
        <v>0</v>
      </c>
      <c r="J877" s="229"/>
      <c r="K877" s="229">
        <f t="shared" si="49"/>
        <v>0</v>
      </c>
      <c r="L877" s="230">
        <f t="shared" si="50"/>
        <v>970</v>
      </c>
    </row>
    <row r="878" spans="2:12" ht="15.75" x14ac:dyDescent="0.25">
      <c r="B878" s="268" t="s">
        <v>317</v>
      </c>
      <c r="C878" s="268" t="s">
        <v>231</v>
      </c>
      <c r="D878" s="228" t="s">
        <v>7</v>
      </c>
      <c r="E878" s="230">
        <v>1160</v>
      </c>
      <c r="F878" s="228" t="s">
        <v>316</v>
      </c>
      <c r="G878" s="228"/>
      <c r="H878" s="228"/>
      <c r="I878" s="229">
        <f t="shared" si="48"/>
        <v>0</v>
      </c>
      <c r="J878" s="229"/>
      <c r="K878" s="229">
        <f t="shared" si="49"/>
        <v>0</v>
      </c>
      <c r="L878" s="230">
        <f t="shared" si="50"/>
        <v>1160</v>
      </c>
    </row>
    <row r="879" spans="2:12" ht="15.75" x14ac:dyDescent="0.25">
      <c r="B879" s="268" t="s">
        <v>317</v>
      </c>
      <c r="C879" s="268" t="s">
        <v>238</v>
      </c>
      <c r="D879" s="228" t="s">
        <v>89</v>
      </c>
      <c r="E879" s="230">
        <v>1600</v>
      </c>
      <c r="F879" s="228" t="s">
        <v>316</v>
      </c>
      <c r="G879" s="228"/>
      <c r="H879" s="228"/>
      <c r="I879" s="229">
        <f t="shared" si="48"/>
        <v>0</v>
      </c>
      <c r="J879" s="229"/>
      <c r="K879" s="229">
        <f t="shared" si="49"/>
        <v>0</v>
      </c>
      <c r="L879" s="230">
        <f t="shared" si="50"/>
        <v>1600</v>
      </c>
    </row>
    <row r="880" spans="2:12" ht="15.75" x14ac:dyDescent="0.25">
      <c r="B880" s="268" t="s">
        <v>317</v>
      </c>
      <c r="C880" s="268" t="s">
        <v>237</v>
      </c>
      <c r="D880" s="228" t="s">
        <v>89</v>
      </c>
      <c r="E880" s="230">
        <v>1600</v>
      </c>
      <c r="F880" s="228" t="s">
        <v>316</v>
      </c>
      <c r="G880" s="228"/>
      <c r="H880" s="228"/>
      <c r="I880" s="229">
        <f t="shared" si="48"/>
        <v>0</v>
      </c>
      <c r="J880" s="229"/>
      <c r="K880" s="229">
        <f t="shared" si="49"/>
        <v>0</v>
      </c>
      <c r="L880" s="230">
        <f t="shared" si="50"/>
        <v>1600</v>
      </c>
    </row>
    <row r="881" spans="2:12" ht="15.75" x14ac:dyDescent="0.25">
      <c r="B881" s="268" t="s">
        <v>317</v>
      </c>
      <c r="C881" s="268" t="s">
        <v>236</v>
      </c>
      <c r="D881" s="228" t="s">
        <v>33</v>
      </c>
      <c r="E881" s="230">
        <v>25000</v>
      </c>
      <c r="F881" s="228" t="s">
        <v>316</v>
      </c>
      <c r="G881" s="228"/>
      <c r="H881" s="228"/>
      <c r="I881" s="229">
        <f t="shared" si="48"/>
        <v>0</v>
      </c>
      <c r="J881" s="229"/>
      <c r="K881" s="229">
        <f t="shared" si="49"/>
        <v>0</v>
      </c>
      <c r="L881" s="230">
        <f t="shared" si="50"/>
        <v>25000</v>
      </c>
    </row>
    <row r="882" spans="2:12" ht="15.75" x14ac:dyDescent="0.25">
      <c r="B882" s="268" t="s">
        <v>323</v>
      </c>
      <c r="C882" s="268" t="s">
        <v>235</v>
      </c>
      <c r="D882" s="228" t="s">
        <v>89</v>
      </c>
      <c r="E882" s="230">
        <v>700</v>
      </c>
      <c r="F882" s="228" t="s">
        <v>316</v>
      </c>
      <c r="G882" s="228"/>
      <c r="H882" s="228"/>
      <c r="I882" s="229">
        <f t="shared" si="48"/>
        <v>0</v>
      </c>
      <c r="J882" s="229"/>
      <c r="K882" s="229">
        <f t="shared" si="49"/>
        <v>0</v>
      </c>
      <c r="L882" s="230">
        <f t="shared" si="50"/>
        <v>700</v>
      </c>
    </row>
    <row r="883" spans="2:12" ht="15.75" x14ac:dyDescent="0.25">
      <c r="B883" s="268" t="s">
        <v>319</v>
      </c>
      <c r="C883" s="268" t="s">
        <v>226</v>
      </c>
      <c r="D883" s="228" t="s">
        <v>7</v>
      </c>
      <c r="E883" s="230">
        <v>863.5</v>
      </c>
      <c r="F883" s="228" t="s">
        <v>316</v>
      </c>
      <c r="G883" s="228"/>
      <c r="H883" s="228"/>
      <c r="I883" s="229">
        <f t="shared" si="48"/>
        <v>0</v>
      </c>
      <c r="J883" s="229"/>
      <c r="K883" s="229">
        <f t="shared" si="49"/>
        <v>0</v>
      </c>
      <c r="L883" s="230">
        <f t="shared" si="50"/>
        <v>863.5</v>
      </c>
    </row>
    <row r="884" spans="2:12" ht="15.75" x14ac:dyDescent="0.25">
      <c r="B884" s="268" t="s">
        <v>319</v>
      </c>
      <c r="C884" s="268" t="s">
        <v>234</v>
      </c>
      <c r="D884" s="228" t="s">
        <v>7</v>
      </c>
      <c r="E884" s="230">
        <v>1950</v>
      </c>
      <c r="F884" s="228" t="s">
        <v>316</v>
      </c>
      <c r="G884" s="228"/>
      <c r="H884" s="228"/>
      <c r="I884" s="229">
        <f t="shared" si="48"/>
        <v>0</v>
      </c>
      <c r="J884" s="229"/>
      <c r="K884" s="229">
        <f t="shared" si="49"/>
        <v>0</v>
      </c>
      <c r="L884" s="230">
        <f t="shared" si="50"/>
        <v>1950</v>
      </c>
    </row>
    <row r="885" spans="2:12" ht="15.75" x14ac:dyDescent="0.25">
      <c r="B885" s="268" t="s">
        <v>317</v>
      </c>
      <c r="C885" s="268" t="s">
        <v>224</v>
      </c>
      <c r="D885" s="228" t="s">
        <v>77</v>
      </c>
      <c r="E885" s="230">
        <v>54516</v>
      </c>
      <c r="F885" s="228" t="s">
        <v>316</v>
      </c>
      <c r="G885" s="228"/>
      <c r="H885" s="228"/>
      <c r="I885" s="229">
        <f t="shared" si="48"/>
        <v>0</v>
      </c>
      <c r="J885" s="229"/>
      <c r="K885" s="229">
        <f t="shared" si="49"/>
        <v>0</v>
      </c>
      <c r="L885" s="230">
        <f t="shared" si="50"/>
        <v>54516</v>
      </c>
    </row>
    <row r="886" spans="2:12" ht="15.75" hidden="1" x14ac:dyDescent="0.25">
      <c r="B886" s="227" t="e">
        <v>#N/A</v>
      </c>
      <c r="C886" s="227" t="e">
        <v>#N/A</v>
      </c>
      <c r="D886" s="228" t="e">
        <v>#N/A</v>
      </c>
      <c r="E886" s="230" t="e">
        <v>#N/A</v>
      </c>
      <c r="F886" s="228" t="s">
        <v>316</v>
      </c>
      <c r="G886" s="228"/>
      <c r="H886" s="228"/>
      <c r="I886" s="229">
        <f t="shared" si="48"/>
        <v>0</v>
      </c>
      <c r="J886" s="229"/>
      <c r="K886" s="229" t="e">
        <f t="shared" si="49"/>
        <v>#N/A</v>
      </c>
      <c r="L886" s="230" t="e">
        <f t="shared" si="50"/>
        <v>#N/A</v>
      </c>
    </row>
    <row r="887" spans="2:12" ht="15.75" hidden="1" x14ac:dyDescent="0.25">
      <c r="B887" s="227" t="e">
        <v>#N/A</v>
      </c>
      <c r="C887" s="227" t="e">
        <v>#N/A</v>
      </c>
      <c r="D887" s="228" t="e">
        <v>#N/A</v>
      </c>
      <c r="E887" s="230" t="e">
        <v>#N/A</v>
      </c>
      <c r="F887" s="228" t="s">
        <v>316</v>
      </c>
      <c r="G887" s="228"/>
      <c r="H887" s="228"/>
      <c r="I887" s="229">
        <f t="shared" si="48"/>
        <v>0</v>
      </c>
      <c r="J887" s="229"/>
      <c r="K887" s="229" t="e">
        <f t="shared" si="49"/>
        <v>#N/A</v>
      </c>
      <c r="L887" s="230" t="e">
        <f t="shared" si="50"/>
        <v>#N/A</v>
      </c>
    </row>
    <row r="888" spans="2:12" ht="15.75" hidden="1" x14ac:dyDescent="0.25">
      <c r="B888" s="227" t="e">
        <v>#N/A</v>
      </c>
      <c r="C888" s="227" t="e">
        <v>#N/A</v>
      </c>
      <c r="D888" s="228" t="e">
        <v>#N/A</v>
      </c>
      <c r="E888" s="230" t="e">
        <v>#N/A</v>
      </c>
      <c r="F888" s="228" t="s">
        <v>316</v>
      </c>
      <c r="G888" s="228"/>
      <c r="H888" s="228"/>
      <c r="I888" s="229">
        <f t="shared" si="48"/>
        <v>0</v>
      </c>
      <c r="J888" s="229"/>
      <c r="K888" s="229" t="e">
        <f t="shared" si="49"/>
        <v>#N/A</v>
      </c>
      <c r="L888" s="230" t="e">
        <f t="shared" si="50"/>
        <v>#N/A</v>
      </c>
    </row>
    <row r="889" spans="2:12" ht="30" hidden="1" collapsed="1" x14ac:dyDescent="0.25">
      <c r="B889" s="227" t="s">
        <v>852</v>
      </c>
      <c r="C889" s="227" t="s">
        <v>218</v>
      </c>
      <c r="D889" s="228">
        <v>0</v>
      </c>
      <c r="E889" s="230">
        <v>0</v>
      </c>
      <c r="F889" s="228" t="s">
        <v>316</v>
      </c>
      <c r="G889" s="228"/>
      <c r="H889" s="228"/>
      <c r="I889" s="229">
        <f t="shared" si="48"/>
        <v>0</v>
      </c>
      <c r="J889" s="229"/>
      <c r="K889" s="229">
        <f t="shared" si="49"/>
        <v>0</v>
      </c>
      <c r="L889" s="230">
        <f t="shared" si="50"/>
        <v>0</v>
      </c>
    </row>
    <row r="890" spans="2:12" ht="15.75" hidden="1" x14ac:dyDescent="0.25">
      <c r="B890" s="227" t="e">
        <v>#N/A</v>
      </c>
      <c r="C890" s="227" t="e">
        <v>#N/A</v>
      </c>
      <c r="D890" s="228" t="e">
        <v>#N/A</v>
      </c>
      <c r="E890" s="230" t="e">
        <v>#N/A</v>
      </c>
      <c r="F890" s="228" t="s">
        <v>316</v>
      </c>
      <c r="G890" s="228"/>
      <c r="H890" s="228"/>
      <c r="I890" s="229">
        <f t="shared" si="48"/>
        <v>0</v>
      </c>
      <c r="J890" s="229"/>
      <c r="K890" s="229" t="e">
        <f t="shared" si="49"/>
        <v>#N/A</v>
      </c>
      <c r="L890" s="230" t="e">
        <f t="shared" si="50"/>
        <v>#N/A</v>
      </c>
    </row>
    <row r="891" spans="2:12" ht="15.75" hidden="1" x14ac:dyDescent="0.25">
      <c r="B891" s="227" t="s">
        <v>852</v>
      </c>
      <c r="C891" s="227" t="s">
        <v>0</v>
      </c>
      <c r="D891" s="228" t="s">
        <v>1</v>
      </c>
      <c r="E891" s="230">
        <v>0</v>
      </c>
      <c r="F891" s="228" t="s">
        <v>316</v>
      </c>
      <c r="G891" s="228"/>
      <c r="H891" s="228"/>
      <c r="I891" s="229">
        <f t="shared" si="48"/>
        <v>0</v>
      </c>
      <c r="J891" s="229"/>
      <c r="K891" s="229">
        <f t="shared" si="49"/>
        <v>0</v>
      </c>
      <c r="L891" s="230">
        <f t="shared" si="50"/>
        <v>0</v>
      </c>
    </row>
    <row r="892" spans="2:12" ht="60" hidden="1" collapsed="1" x14ac:dyDescent="0.25">
      <c r="B892" s="227" t="s">
        <v>320</v>
      </c>
      <c r="C892" s="227" t="s">
        <v>240</v>
      </c>
      <c r="D892" s="228" t="s">
        <v>33</v>
      </c>
      <c r="E892" s="230">
        <v>0</v>
      </c>
      <c r="F892" s="228" t="s">
        <v>316</v>
      </c>
      <c r="G892" s="228"/>
      <c r="H892" s="228"/>
      <c r="I892" s="229">
        <f t="shared" si="48"/>
        <v>0</v>
      </c>
      <c r="J892" s="229"/>
      <c r="K892" s="229">
        <f t="shared" si="49"/>
        <v>0</v>
      </c>
      <c r="L892" s="230">
        <f t="shared" si="50"/>
        <v>0</v>
      </c>
    </row>
    <row r="893" spans="2:12" ht="15.75" x14ac:dyDescent="0.25">
      <c r="B893" s="268" t="s">
        <v>317</v>
      </c>
      <c r="C893" s="268" t="s">
        <v>232</v>
      </c>
      <c r="D893" s="228" t="s">
        <v>7</v>
      </c>
      <c r="E893" s="230">
        <v>970</v>
      </c>
      <c r="F893" s="228" t="s">
        <v>316</v>
      </c>
      <c r="G893" s="228"/>
      <c r="H893" s="228"/>
      <c r="I893" s="229">
        <f t="shared" si="48"/>
        <v>0</v>
      </c>
      <c r="J893" s="229"/>
      <c r="K893" s="229">
        <f t="shared" si="49"/>
        <v>0</v>
      </c>
      <c r="L893" s="230">
        <f t="shared" si="50"/>
        <v>970</v>
      </c>
    </row>
    <row r="894" spans="2:12" ht="15.75" x14ac:dyDescent="0.25">
      <c r="B894" s="268" t="s">
        <v>317</v>
      </c>
      <c r="C894" s="268" t="s">
        <v>231</v>
      </c>
      <c r="D894" s="228" t="s">
        <v>7</v>
      </c>
      <c r="E894" s="230">
        <v>1160</v>
      </c>
      <c r="F894" s="228" t="s">
        <v>316</v>
      </c>
      <c r="G894" s="228"/>
      <c r="H894" s="228"/>
      <c r="I894" s="229">
        <f t="shared" si="48"/>
        <v>0</v>
      </c>
      <c r="J894" s="229"/>
      <c r="K894" s="229">
        <f t="shared" si="49"/>
        <v>0</v>
      </c>
      <c r="L894" s="230">
        <f t="shared" si="50"/>
        <v>1160</v>
      </c>
    </row>
    <row r="895" spans="2:12" ht="15.75" x14ac:dyDescent="0.25">
      <c r="B895" s="268" t="s">
        <v>317</v>
      </c>
      <c r="C895" s="268" t="s">
        <v>230</v>
      </c>
      <c r="D895" s="228" t="s">
        <v>89</v>
      </c>
      <c r="E895" s="230">
        <v>1600</v>
      </c>
      <c r="F895" s="228" t="s">
        <v>316</v>
      </c>
      <c r="G895" s="228"/>
      <c r="H895" s="228"/>
      <c r="I895" s="229">
        <f t="shared" si="48"/>
        <v>0</v>
      </c>
      <c r="J895" s="229"/>
      <c r="K895" s="229">
        <f t="shared" si="49"/>
        <v>0</v>
      </c>
      <c r="L895" s="230">
        <f t="shared" si="50"/>
        <v>1600</v>
      </c>
    </row>
    <row r="896" spans="2:12" ht="15.75" x14ac:dyDescent="0.25">
      <c r="B896" s="268" t="s">
        <v>317</v>
      </c>
      <c r="C896" s="268" t="s">
        <v>229</v>
      </c>
      <c r="D896" s="228" t="s">
        <v>89</v>
      </c>
      <c r="E896" s="230">
        <v>1600</v>
      </c>
      <c r="F896" s="228" t="s">
        <v>316</v>
      </c>
      <c r="G896" s="228"/>
      <c r="H896" s="228"/>
      <c r="I896" s="229">
        <f t="shared" si="48"/>
        <v>0</v>
      </c>
      <c r="J896" s="229"/>
      <c r="K896" s="229">
        <f t="shared" si="49"/>
        <v>0</v>
      </c>
      <c r="L896" s="230">
        <f t="shared" si="50"/>
        <v>1600</v>
      </c>
    </row>
    <row r="897" spans="2:12" ht="15.75" x14ac:dyDescent="0.25">
      <c r="B897" s="268" t="s">
        <v>317</v>
      </c>
      <c r="C897" s="268" t="s">
        <v>228</v>
      </c>
      <c r="D897" s="228" t="s">
        <v>33</v>
      </c>
      <c r="E897" s="230">
        <v>25000</v>
      </c>
      <c r="F897" s="228" t="s">
        <v>316</v>
      </c>
      <c r="G897" s="228"/>
      <c r="H897" s="228"/>
      <c r="I897" s="229">
        <f t="shared" si="48"/>
        <v>0</v>
      </c>
      <c r="J897" s="229"/>
      <c r="K897" s="229">
        <f t="shared" si="49"/>
        <v>0</v>
      </c>
      <c r="L897" s="230">
        <f t="shared" si="50"/>
        <v>25000</v>
      </c>
    </row>
    <row r="898" spans="2:12" ht="15.75" x14ac:dyDescent="0.25">
      <c r="B898" s="268" t="s">
        <v>323</v>
      </c>
      <c r="C898" s="268" t="s">
        <v>227</v>
      </c>
      <c r="D898" s="228" t="s">
        <v>89</v>
      </c>
      <c r="E898" s="230">
        <v>700</v>
      </c>
      <c r="F898" s="228" t="s">
        <v>316</v>
      </c>
      <c r="G898" s="228"/>
      <c r="H898" s="228"/>
      <c r="I898" s="229">
        <f t="shared" si="48"/>
        <v>0</v>
      </c>
      <c r="J898" s="229"/>
      <c r="K898" s="229">
        <f t="shared" si="49"/>
        <v>0</v>
      </c>
      <c r="L898" s="230">
        <f t="shared" si="50"/>
        <v>700</v>
      </c>
    </row>
    <row r="899" spans="2:12" ht="15.75" x14ac:dyDescent="0.25">
      <c r="B899" s="268" t="s">
        <v>319</v>
      </c>
      <c r="C899" s="268" t="s">
        <v>226</v>
      </c>
      <c r="D899" s="228" t="s">
        <v>7</v>
      </c>
      <c r="E899" s="230">
        <v>863.5</v>
      </c>
      <c r="F899" s="228" t="s">
        <v>316</v>
      </c>
      <c r="G899" s="228"/>
      <c r="H899" s="228"/>
      <c r="I899" s="229">
        <f t="shared" si="48"/>
        <v>0</v>
      </c>
      <c r="J899" s="229"/>
      <c r="K899" s="229">
        <f t="shared" si="49"/>
        <v>0</v>
      </c>
      <c r="L899" s="230">
        <f t="shared" si="50"/>
        <v>863.5</v>
      </c>
    </row>
    <row r="900" spans="2:12" ht="15.75" x14ac:dyDescent="0.25">
      <c r="B900" s="268" t="s">
        <v>319</v>
      </c>
      <c r="C900" s="268" t="s">
        <v>225</v>
      </c>
      <c r="D900" s="228" t="s">
        <v>7</v>
      </c>
      <c r="E900" s="230">
        <v>1950</v>
      </c>
      <c r="F900" s="228" t="s">
        <v>316</v>
      </c>
      <c r="G900" s="228"/>
      <c r="H900" s="228"/>
      <c r="I900" s="229">
        <f t="shared" si="48"/>
        <v>0</v>
      </c>
      <c r="J900" s="229"/>
      <c r="K900" s="229">
        <f t="shared" si="49"/>
        <v>0</v>
      </c>
      <c r="L900" s="230">
        <f t="shared" si="50"/>
        <v>1950</v>
      </c>
    </row>
    <row r="901" spans="2:12" ht="15.75" x14ac:dyDescent="0.25">
      <c r="B901" s="268" t="s">
        <v>317</v>
      </c>
      <c r="C901" s="268" t="s">
        <v>224</v>
      </c>
      <c r="D901" s="228" t="s">
        <v>77</v>
      </c>
      <c r="E901" s="230">
        <v>54516</v>
      </c>
      <c r="F901" s="228" t="s">
        <v>316</v>
      </c>
      <c r="G901" s="228"/>
      <c r="H901" s="228"/>
      <c r="I901" s="229">
        <f t="shared" si="48"/>
        <v>0</v>
      </c>
      <c r="J901" s="229"/>
      <c r="K901" s="229">
        <f t="shared" si="49"/>
        <v>0</v>
      </c>
      <c r="L901" s="230">
        <f t="shared" si="50"/>
        <v>54516</v>
      </c>
    </row>
    <row r="902" spans="2:12" ht="15.75" hidden="1" x14ac:dyDescent="0.25">
      <c r="B902" s="227" t="e">
        <v>#N/A</v>
      </c>
      <c r="C902" s="227" t="e">
        <v>#N/A</v>
      </c>
      <c r="D902" s="228" t="e">
        <v>#N/A</v>
      </c>
      <c r="E902" s="230" t="e">
        <v>#N/A</v>
      </c>
      <c r="F902" s="228" t="s">
        <v>316</v>
      </c>
      <c r="G902" s="228"/>
      <c r="H902" s="228"/>
      <c r="I902" s="229">
        <f t="shared" si="48"/>
        <v>0</v>
      </c>
      <c r="J902" s="229"/>
      <c r="K902" s="229" t="e">
        <f t="shared" si="49"/>
        <v>#N/A</v>
      </c>
      <c r="L902" s="230" t="e">
        <f t="shared" si="50"/>
        <v>#N/A</v>
      </c>
    </row>
    <row r="903" spans="2:12" ht="15.75" hidden="1" x14ac:dyDescent="0.25">
      <c r="B903" s="227" t="e">
        <v>#N/A</v>
      </c>
      <c r="C903" s="227" t="e">
        <v>#N/A</v>
      </c>
      <c r="D903" s="228" t="e">
        <v>#N/A</v>
      </c>
      <c r="E903" s="230" t="e">
        <v>#N/A</v>
      </c>
      <c r="F903" s="228" t="s">
        <v>316</v>
      </c>
      <c r="G903" s="228"/>
      <c r="H903" s="228"/>
      <c r="I903" s="229">
        <f t="shared" si="48"/>
        <v>0</v>
      </c>
      <c r="J903" s="229"/>
      <c r="K903" s="229" t="e">
        <f t="shared" si="49"/>
        <v>#N/A</v>
      </c>
      <c r="L903" s="230" t="e">
        <f t="shared" si="50"/>
        <v>#N/A</v>
      </c>
    </row>
    <row r="904" spans="2:12" ht="15.75" hidden="1" x14ac:dyDescent="0.25">
      <c r="B904" s="227" t="e">
        <v>#N/A</v>
      </c>
      <c r="C904" s="227" t="e">
        <v>#N/A</v>
      </c>
      <c r="D904" s="228" t="e">
        <v>#N/A</v>
      </c>
      <c r="E904" s="230" t="e">
        <v>#N/A</v>
      </c>
      <c r="F904" s="228" t="s">
        <v>316</v>
      </c>
      <c r="G904" s="228"/>
      <c r="H904" s="228"/>
      <c r="I904" s="229">
        <f t="shared" si="48"/>
        <v>0</v>
      </c>
      <c r="J904" s="229"/>
      <c r="K904" s="229" t="e">
        <f t="shared" si="49"/>
        <v>#N/A</v>
      </c>
      <c r="L904" s="230" t="e">
        <f t="shared" si="50"/>
        <v>#N/A</v>
      </c>
    </row>
    <row r="905" spans="2:12" ht="30" hidden="1" collapsed="1" x14ac:dyDescent="0.25">
      <c r="B905" s="227" t="s">
        <v>852</v>
      </c>
      <c r="C905" s="227" t="s">
        <v>217</v>
      </c>
      <c r="D905" s="228">
        <v>0</v>
      </c>
      <c r="E905" s="230">
        <v>0</v>
      </c>
      <c r="F905" s="228" t="s">
        <v>316</v>
      </c>
      <c r="G905" s="228"/>
      <c r="H905" s="228"/>
      <c r="I905" s="229">
        <f t="shared" si="48"/>
        <v>0</v>
      </c>
      <c r="J905" s="229"/>
      <c r="K905" s="229">
        <f t="shared" si="49"/>
        <v>0</v>
      </c>
      <c r="L905" s="230">
        <f t="shared" si="50"/>
        <v>0</v>
      </c>
    </row>
    <row r="906" spans="2:12" ht="15.75" hidden="1" x14ac:dyDescent="0.25">
      <c r="B906" s="227" t="e">
        <v>#N/A</v>
      </c>
      <c r="C906" s="227" t="e">
        <v>#N/A</v>
      </c>
      <c r="D906" s="228" t="e">
        <v>#N/A</v>
      </c>
      <c r="E906" s="230" t="e">
        <v>#N/A</v>
      </c>
      <c r="F906" s="228" t="s">
        <v>316</v>
      </c>
      <c r="G906" s="228"/>
      <c r="H906" s="228"/>
      <c r="I906" s="229">
        <f t="shared" si="48"/>
        <v>0</v>
      </c>
      <c r="J906" s="229"/>
      <c r="K906" s="229" t="e">
        <f t="shared" si="49"/>
        <v>#N/A</v>
      </c>
      <c r="L906" s="230" t="e">
        <f t="shared" si="50"/>
        <v>#N/A</v>
      </c>
    </row>
    <row r="907" spans="2:12" ht="15.75" hidden="1" x14ac:dyDescent="0.25">
      <c r="B907" s="227" t="s">
        <v>852</v>
      </c>
      <c r="C907" s="227" t="s">
        <v>0</v>
      </c>
      <c r="D907" s="228" t="s">
        <v>1</v>
      </c>
      <c r="E907" s="230">
        <v>0</v>
      </c>
      <c r="F907" s="228" t="s">
        <v>316</v>
      </c>
      <c r="G907" s="228"/>
      <c r="H907" s="228"/>
      <c r="I907" s="229">
        <f t="shared" si="48"/>
        <v>0</v>
      </c>
      <c r="J907" s="229"/>
      <c r="K907" s="229">
        <f t="shared" si="49"/>
        <v>0</v>
      </c>
      <c r="L907" s="230">
        <f t="shared" si="50"/>
        <v>0</v>
      </c>
    </row>
    <row r="908" spans="2:12" ht="15.75" collapsed="1" x14ac:dyDescent="0.25">
      <c r="B908" s="268" t="s">
        <v>320</v>
      </c>
      <c r="C908" s="268" t="s">
        <v>239</v>
      </c>
      <c r="D908" s="228" t="s">
        <v>33</v>
      </c>
      <c r="E908" s="230">
        <v>1438</v>
      </c>
      <c r="F908" s="228" t="s">
        <v>316</v>
      </c>
      <c r="G908" s="228"/>
      <c r="H908" s="228"/>
      <c r="I908" s="229">
        <f t="shared" si="48"/>
        <v>0</v>
      </c>
      <c r="J908" s="229"/>
      <c r="K908" s="229">
        <f t="shared" si="49"/>
        <v>0</v>
      </c>
      <c r="L908" s="230">
        <f t="shared" si="50"/>
        <v>1438</v>
      </c>
    </row>
    <row r="909" spans="2:12" ht="15.75" x14ac:dyDescent="0.25">
      <c r="B909" s="268" t="s">
        <v>317</v>
      </c>
      <c r="C909" s="268" t="s">
        <v>232</v>
      </c>
      <c r="D909" s="228" t="s">
        <v>7</v>
      </c>
      <c r="E909" s="230">
        <v>970</v>
      </c>
      <c r="F909" s="228" t="s">
        <v>316</v>
      </c>
      <c r="G909" s="228"/>
      <c r="H909" s="228"/>
      <c r="I909" s="229">
        <f t="shared" si="48"/>
        <v>0</v>
      </c>
      <c r="J909" s="229"/>
      <c r="K909" s="229">
        <f t="shared" si="49"/>
        <v>0</v>
      </c>
      <c r="L909" s="230">
        <f t="shared" si="50"/>
        <v>970</v>
      </c>
    </row>
    <row r="910" spans="2:12" ht="15.75" x14ac:dyDescent="0.25">
      <c r="B910" s="268" t="s">
        <v>317</v>
      </c>
      <c r="C910" s="268" t="s">
        <v>231</v>
      </c>
      <c r="D910" s="228" t="s">
        <v>7</v>
      </c>
      <c r="E910" s="230">
        <v>1160</v>
      </c>
      <c r="F910" s="228" t="s">
        <v>316</v>
      </c>
      <c r="G910" s="228"/>
      <c r="H910" s="228"/>
      <c r="I910" s="229">
        <f t="shared" si="48"/>
        <v>0</v>
      </c>
      <c r="J910" s="229"/>
      <c r="K910" s="229">
        <f t="shared" si="49"/>
        <v>0</v>
      </c>
      <c r="L910" s="230">
        <f t="shared" si="50"/>
        <v>1160</v>
      </c>
    </row>
    <row r="911" spans="2:12" ht="15.75" x14ac:dyDescent="0.25">
      <c r="B911" s="268" t="s">
        <v>317</v>
      </c>
      <c r="C911" s="268" t="s">
        <v>238</v>
      </c>
      <c r="D911" s="228" t="s">
        <v>89</v>
      </c>
      <c r="E911" s="230">
        <v>1600</v>
      </c>
      <c r="F911" s="228" t="s">
        <v>316</v>
      </c>
      <c r="G911" s="228"/>
      <c r="H911" s="228"/>
      <c r="I911" s="229">
        <f t="shared" si="48"/>
        <v>0</v>
      </c>
      <c r="J911" s="229"/>
      <c r="K911" s="229">
        <f t="shared" si="49"/>
        <v>0</v>
      </c>
      <c r="L911" s="230">
        <f t="shared" si="50"/>
        <v>1600</v>
      </c>
    </row>
    <row r="912" spans="2:12" ht="15.75" x14ac:dyDescent="0.25">
      <c r="B912" s="268" t="s">
        <v>317</v>
      </c>
      <c r="C912" s="268" t="s">
        <v>237</v>
      </c>
      <c r="D912" s="228" t="s">
        <v>89</v>
      </c>
      <c r="E912" s="230">
        <v>1600</v>
      </c>
      <c r="F912" s="228" t="s">
        <v>316</v>
      </c>
      <c r="G912" s="228"/>
      <c r="H912" s="228"/>
      <c r="I912" s="229">
        <f t="shared" si="48"/>
        <v>0</v>
      </c>
      <c r="J912" s="229"/>
      <c r="K912" s="229">
        <f t="shared" si="49"/>
        <v>0</v>
      </c>
      <c r="L912" s="230">
        <f t="shared" si="50"/>
        <v>1600</v>
      </c>
    </row>
    <row r="913" spans="2:12" ht="15.75" x14ac:dyDescent="0.25">
      <c r="B913" s="268" t="s">
        <v>317</v>
      </c>
      <c r="C913" s="268" t="s">
        <v>236</v>
      </c>
      <c r="D913" s="228" t="s">
        <v>33</v>
      </c>
      <c r="E913" s="230">
        <v>25000</v>
      </c>
      <c r="F913" s="228" t="s">
        <v>316</v>
      </c>
      <c r="G913" s="228"/>
      <c r="H913" s="228"/>
      <c r="I913" s="229">
        <f t="shared" si="48"/>
        <v>0</v>
      </c>
      <c r="J913" s="229"/>
      <c r="K913" s="229">
        <f t="shared" si="49"/>
        <v>0</v>
      </c>
      <c r="L913" s="230">
        <f t="shared" si="50"/>
        <v>25000</v>
      </c>
    </row>
    <row r="914" spans="2:12" ht="15.75" x14ac:dyDescent="0.25">
      <c r="B914" s="268" t="s">
        <v>323</v>
      </c>
      <c r="C914" s="268" t="s">
        <v>235</v>
      </c>
      <c r="D914" s="228" t="s">
        <v>89</v>
      </c>
      <c r="E914" s="230">
        <v>700</v>
      </c>
      <c r="F914" s="228" t="s">
        <v>316</v>
      </c>
      <c r="G914" s="228"/>
      <c r="H914" s="228"/>
      <c r="I914" s="229">
        <f t="shared" si="48"/>
        <v>0</v>
      </c>
      <c r="J914" s="229"/>
      <c r="K914" s="229">
        <f t="shared" si="49"/>
        <v>0</v>
      </c>
      <c r="L914" s="230">
        <f t="shared" si="50"/>
        <v>700</v>
      </c>
    </row>
    <row r="915" spans="2:12" ht="15.75" x14ac:dyDescent="0.25">
      <c r="B915" s="268" t="s">
        <v>319</v>
      </c>
      <c r="C915" s="268" t="s">
        <v>226</v>
      </c>
      <c r="D915" s="228" t="s">
        <v>7</v>
      </c>
      <c r="E915" s="230">
        <v>700</v>
      </c>
      <c r="F915" s="228" t="s">
        <v>316</v>
      </c>
      <c r="G915" s="228"/>
      <c r="H915" s="228"/>
      <c r="I915" s="229">
        <f t="shared" si="48"/>
        <v>0</v>
      </c>
      <c r="J915" s="229"/>
      <c r="K915" s="229">
        <f t="shared" si="49"/>
        <v>0</v>
      </c>
      <c r="L915" s="230">
        <f t="shared" si="50"/>
        <v>700</v>
      </c>
    </row>
    <row r="916" spans="2:12" ht="15.75" x14ac:dyDescent="0.25">
      <c r="B916" s="268" t="s">
        <v>319</v>
      </c>
      <c r="C916" s="268" t="s">
        <v>234</v>
      </c>
      <c r="D916" s="228" t="s">
        <v>7</v>
      </c>
      <c r="E916" s="230">
        <v>1950</v>
      </c>
      <c r="F916" s="228" t="s">
        <v>316</v>
      </c>
      <c r="G916" s="228"/>
      <c r="H916" s="228"/>
      <c r="I916" s="229">
        <f t="shared" si="48"/>
        <v>0</v>
      </c>
      <c r="J916" s="229"/>
      <c r="K916" s="229">
        <f t="shared" si="49"/>
        <v>0</v>
      </c>
      <c r="L916" s="230">
        <f t="shared" si="50"/>
        <v>1950</v>
      </c>
    </row>
    <row r="917" spans="2:12" ht="15.75" x14ac:dyDescent="0.25">
      <c r="B917" s="268" t="s">
        <v>317</v>
      </c>
      <c r="C917" s="268" t="s">
        <v>224</v>
      </c>
      <c r="D917" s="228" t="s">
        <v>77</v>
      </c>
      <c r="E917" s="230">
        <v>54516</v>
      </c>
      <c r="F917" s="228" t="s">
        <v>316</v>
      </c>
      <c r="G917" s="228"/>
      <c r="H917" s="228"/>
      <c r="I917" s="229">
        <f t="shared" si="48"/>
        <v>0</v>
      </c>
      <c r="J917" s="229"/>
      <c r="K917" s="229">
        <f t="shared" si="49"/>
        <v>0</v>
      </c>
      <c r="L917" s="230">
        <f t="shared" si="50"/>
        <v>54516</v>
      </c>
    </row>
    <row r="918" spans="2:12" ht="15.75" hidden="1" x14ac:dyDescent="0.25">
      <c r="B918" s="227" t="e">
        <v>#N/A</v>
      </c>
      <c r="C918" s="227" t="e">
        <v>#N/A</v>
      </c>
      <c r="D918" s="228" t="e">
        <v>#N/A</v>
      </c>
      <c r="E918" s="230" t="e">
        <v>#N/A</v>
      </c>
      <c r="F918" s="228" t="s">
        <v>316</v>
      </c>
      <c r="G918" s="228"/>
      <c r="H918" s="228"/>
      <c r="I918" s="229">
        <f t="shared" si="48"/>
        <v>0</v>
      </c>
      <c r="J918" s="229"/>
      <c r="K918" s="229" t="e">
        <f t="shared" si="49"/>
        <v>#N/A</v>
      </c>
      <c r="L918" s="230" t="e">
        <f t="shared" si="50"/>
        <v>#N/A</v>
      </c>
    </row>
    <row r="919" spans="2:12" ht="15.75" hidden="1" x14ac:dyDescent="0.25">
      <c r="B919" s="227" t="e">
        <v>#N/A</v>
      </c>
      <c r="C919" s="227" t="e">
        <v>#N/A</v>
      </c>
      <c r="D919" s="228" t="e">
        <v>#N/A</v>
      </c>
      <c r="E919" s="230" t="e">
        <v>#N/A</v>
      </c>
      <c r="F919" s="228" t="s">
        <v>316</v>
      </c>
      <c r="G919" s="228"/>
      <c r="H919" s="228"/>
      <c r="I919" s="229">
        <f t="shared" si="48"/>
        <v>0</v>
      </c>
      <c r="J919" s="229"/>
      <c r="K919" s="229" t="e">
        <f t="shared" si="49"/>
        <v>#N/A</v>
      </c>
      <c r="L919" s="230" t="e">
        <f t="shared" si="50"/>
        <v>#N/A</v>
      </c>
    </row>
    <row r="920" spans="2:12" ht="15.75" hidden="1" x14ac:dyDescent="0.25">
      <c r="B920" s="227" t="e">
        <v>#N/A</v>
      </c>
      <c r="C920" s="227" t="e">
        <v>#N/A</v>
      </c>
      <c r="D920" s="228" t="e">
        <v>#N/A</v>
      </c>
      <c r="E920" s="230" t="e">
        <v>#N/A</v>
      </c>
      <c r="F920" s="228" t="s">
        <v>316</v>
      </c>
      <c r="G920" s="228"/>
      <c r="H920" s="228"/>
      <c r="I920" s="229">
        <f t="shared" si="48"/>
        <v>0</v>
      </c>
      <c r="J920" s="229"/>
      <c r="K920" s="229" t="e">
        <f t="shared" si="49"/>
        <v>#N/A</v>
      </c>
      <c r="L920" s="230" t="e">
        <f t="shared" si="50"/>
        <v>#N/A</v>
      </c>
    </row>
    <row r="921" spans="2:12" ht="30" hidden="1" collapsed="1" x14ac:dyDescent="0.25">
      <c r="B921" s="227" t="s">
        <v>852</v>
      </c>
      <c r="C921" s="227" t="s">
        <v>216</v>
      </c>
      <c r="D921" s="228">
        <v>0</v>
      </c>
      <c r="E921" s="230">
        <v>0</v>
      </c>
      <c r="F921" s="228" t="s">
        <v>316</v>
      </c>
      <c r="G921" s="228"/>
      <c r="H921" s="228"/>
      <c r="I921" s="229">
        <f t="shared" ref="I921:I950" si="51">G921+H921</f>
        <v>0</v>
      </c>
      <c r="J921" s="229"/>
      <c r="K921" s="229">
        <f t="shared" ref="K921:K950" si="52">J921*E921</f>
        <v>0</v>
      </c>
      <c r="L921" s="230">
        <f t="shared" ref="L921:L950" si="53">E921+I921+K921</f>
        <v>0</v>
      </c>
    </row>
    <row r="922" spans="2:12" ht="15.75" hidden="1" x14ac:dyDescent="0.25">
      <c r="B922" s="227" t="e">
        <v>#N/A</v>
      </c>
      <c r="C922" s="227" t="e">
        <v>#N/A</v>
      </c>
      <c r="D922" s="228" t="e">
        <v>#N/A</v>
      </c>
      <c r="E922" s="230" t="e">
        <v>#N/A</v>
      </c>
      <c r="F922" s="228" t="s">
        <v>316</v>
      </c>
      <c r="G922" s="228"/>
      <c r="H922" s="228"/>
      <c r="I922" s="229">
        <f t="shared" si="51"/>
        <v>0</v>
      </c>
      <c r="J922" s="229"/>
      <c r="K922" s="229" t="e">
        <f t="shared" si="52"/>
        <v>#N/A</v>
      </c>
      <c r="L922" s="230" t="e">
        <f t="shared" si="53"/>
        <v>#N/A</v>
      </c>
    </row>
    <row r="923" spans="2:12" ht="15.75" hidden="1" x14ac:dyDescent="0.25">
      <c r="B923" s="227" t="s">
        <v>852</v>
      </c>
      <c r="C923" s="227" t="s">
        <v>0</v>
      </c>
      <c r="D923" s="228" t="s">
        <v>1</v>
      </c>
      <c r="E923" s="230">
        <v>0</v>
      </c>
      <c r="F923" s="228" t="s">
        <v>316</v>
      </c>
      <c r="G923" s="228"/>
      <c r="H923" s="228"/>
      <c r="I923" s="229">
        <f t="shared" si="51"/>
        <v>0</v>
      </c>
      <c r="J923" s="229"/>
      <c r="K923" s="229">
        <f t="shared" si="52"/>
        <v>0</v>
      </c>
      <c r="L923" s="230">
        <f t="shared" si="53"/>
        <v>0</v>
      </c>
    </row>
    <row r="924" spans="2:12" ht="15.75" collapsed="1" x14ac:dyDescent="0.25">
      <c r="B924" s="268" t="s">
        <v>320</v>
      </c>
      <c r="C924" s="268" t="s">
        <v>233</v>
      </c>
      <c r="D924" s="228" t="s">
        <v>33</v>
      </c>
      <c r="E924" s="230">
        <v>2715.7</v>
      </c>
      <c r="F924" s="228" t="s">
        <v>316</v>
      </c>
      <c r="G924" s="228"/>
      <c r="H924" s="228"/>
      <c r="I924" s="229">
        <f t="shared" si="51"/>
        <v>0</v>
      </c>
      <c r="J924" s="229"/>
      <c r="K924" s="229">
        <f t="shared" si="52"/>
        <v>0</v>
      </c>
      <c r="L924" s="230">
        <f t="shared" si="53"/>
        <v>2715.7</v>
      </c>
    </row>
    <row r="925" spans="2:12" ht="15.75" x14ac:dyDescent="0.25">
      <c r="B925" s="268" t="s">
        <v>317</v>
      </c>
      <c r="C925" s="268" t="s">
        <v>232</v>
      </c>
      <c r="D925" s="228" t="s">
        <v>7</v>
      </c>
      <c r="E925" s="230">
        <v>970</v>
      </c>
      <c r="F925" s="228" t="s">
        <v>316</v>
      </c>
      <c r="G925" s="228"/>
      <c r="H925" s="228"/>
      <c r="I925" s="229">
        <f t="shared" si="51"/>
        <v>0</v>
      </c>
      <c r="J925" s="229"/>
      <c r="K925" s="229">
        <f t="shared" si="52"/>
        <v>0</v>
      </c>
      <c r="L925" s="230">
        <f t="shared" si="53"/>
        <v>970</v>
      </c>
    </row>
    <row r="926" spans="2:12" ht="15.75" x14ac:dyDescent="0.25">
      <c r="B926" s="268" t="s">
        <v>317</v>
      </c>
      <c r="C926" s="268" t="s">
        <v>231</v>
      </c>
      <c r="D926" s="228" t="s">
        <v>7</v>
      </c>
      <c r="E926" s="230">
        <v>1160</v>
      </c>
      <c r="F926" s="228" t="s">
        <v>316</v>
      </c>
      <c r="G926" s="228"/>
      <c r="H926" s="228"/>
      <c r="I926" s="229">
        <f t="shared" si="51"/>
        <v>0</v>
      </c>
      <c r="J926" s="229"/>
      <c r="K926" s="229">
        <f t="shared" si="52"/>
        <v>0</v>
      </c>
      <c r="L926" s="230">
        <f t="shared" si="53"/>
        <v>1160</v>
      </c>
    </row>
    <row r="927" spans="2:12" ht="15.75" x14ac:dyDescent="0.25">
      <c r="B927" s="268" t="s">
        <v>317</v>
      </c>
      <c r="C927" s="268" t="s">
        <v>230</v>
      </c>
      <c r="D927" s="228" t="s">
        <v>89</v>
      </c>
      <c r="E927" s="230">
        <v>1600</v>
      </c>
      <c r="F927" s="228" t="s">
        <v>316</v>
      </c>
      <c r="G927" s="228"/>
      <c r="H927" s="228"/>
      <c r="I927" s="229">
        <f t="shared" si="51"/>
        <v>0</v>
      </c>
      <c r="J927" s="229"/>
      <c r="K927" s="229">
        <f t="shared" si="52"/>
        <v>0</v>
      </c>
      <c r="L927" s="230">
        <f t="shared" si="53"/>
        <v>1600</v>
      </c>
    </row>
    <row r="928" spans="2:12" ht="15.75" x14ac:dyDescent="0.25">
      <c r="B928" s="268" t="s">
        <v>317</v>
      </c>
      <c r="C928" s="268" t="s">
        <v>229</v>
      </c>
      <c r="D928" s="228" t="s">
        <v>89</v>
      </c>
      <c r="E928" s="230">
        <v>1600</v>
      </c>
      <c r="F928" s="228" t="s">
        <v>316</v>
      </c>
      <c r="G928" s="228"/>
      <c r="H928" s="228"/>
      <c r="I928" s="229">
        <f t="shared" si="51"/>
        <v>0</v>
      </c>
      <c r="J928" s="229"/>
      <c r="K928" s="229">
        <f t="shared" si="52"/>
        <v>0</v>
      </c>
      <c r="L928" s="230">
        <f t="shared" si="53"/>
        <v>1600</v>
      </c>
    </row>
    <row r="929" spans="2:12" ht="15.75" x14ac:dyDescent="0.25">
      <c r="B929" s="268" t="s">
        <v>317</v>
      </c>
      <c r="C929" s="268" t="s">
        <v>228</v>
      </c>
      <c r="D929" s="228" t="s">
        <v>33</v>
      </c>
      <c r="E929" s="230">
        <v>25000</v>
      </c>
      <c r="F929" s="228" t="s">
        <v>316</v>
      </c>
      <c r="G929" s="228"/>
      <c r="H929" s="228"/>
      <c r="I929" s="229">
        <f t="shared" si="51"/>
        <v>0</v>
      </c>
      <c r="J929" s="229"/>
      <c r="K929" s="229">
        <f t="shared" si="52"/>
        <v>0</v>
      </c>
      <c r="L929" s="230">
        <f t="shared" si="53"/>
        <v>25000</v>
      </c>
    </row>
    <row r="930" spans="2:12" ht="15.75" x14ac:dyDescent="0.25">
      <c r="B930" s="268" t="s">
        <v>323</v>
      </c>
      <c r="C930" s="268" t="s">
        <v>227</v>
      </c>
      <c r="D930" s="228" t="s">
        <v>89</v>
      </c>
      <c r="E930" s="230">
        <v>700</v>
      </c>
      <c r="F930" s="228" t="s">
        <v>316</v>
      </c>
      <c r="G930" s="228"/>
      <c r="H930" s="228"/>
      <c r="I930" s="229">
        <f t="shared" si="51"/>
        <v>0</v>
      </c>
      <c r="J930" s="229"/>
      <c r="K930" s="229">
        <f t="shared" si="52"/>
        <v>0</v>
      </c>
      <c r="L930" s="230">
        <f t="shared" si="53"/>
        <v>700</v>
      </c>
    </row>
    <row r="931" spans="2:12" ht="15.75" x14ac:dyDescent="0.25">
      <c r="B931" s="268" t="s">
        <v>319</v>
      </c>
      <c r="C931" s="268" t="s">
        <v>226</v>
      </c>
      <c r="D931" s="228" t="s">
        <v>7</v>
      </c>
      <c r="E931" s="230">
        <v>863.5</v>
      </c>
      <c r="F931" s="228" t="s">
        <v>316</v>
      </c>
      <c r="G931" s="228"/>
      <c r="H931" s="228"/>
      <c r="I931" s="229">
        <f t="shared" si="51"/>
        <v>0</v>
      </c>
      <c r="J931" s="229"/>
      <c r="K931" s="229">
        <f t="shared" si="52"/>
        <v>0</v>
      </c>
      <c r="L931" s="230">
        <f t="shared" si="53"/>
        <v>863.5</v>
      </c>
    </row>
    <row r="932" spans="2:12" ht="15.75" x14ac:dyDescent="0.25">
      <c r="B932" s="268" t="s">
        <v>319</v>
      </c>
      <c r="C932" s="268" t="s">
        <v>225</v>
      </c>
      <c r="D932" s="228" t="s">
        <v>7</v>
      </c>
      <c r="E932" s="230">
        <v>863.50000000000011</v>
      </c>
      <c r="F932" s="228" t="s">
        <v>316</v>
      </c>
      <c r="G932" s="228"/>
      <c r="H932" s="228"/>
      <c r="I932" s="229">
        <f t="shared" si="51"/>
        <v>0</v>
      </c>
      <c r="J932" s="229"/>
      <c r="K932" s="229">
        <f t="shared" si="52"/>
        <v>0</v>
      </c>
      <c r="L932" s="230">
        <f t="shared" si="53"/>
        <v>863.50000000000011</v>
      </c>
    </row>
    <row r="933" spans="2:12" ht="15.75" x14ac:dyDescent="0.25">
      <c r="B933" s="268" t="s">
        <v>317</v>
      </c>
      <c r="C933" s="268" t="s">
        <v>224</v>
      </c>
      <c r="D933" s="228" t="s">
        <v>77</v>
      </c>
      <c r="E933" s="230">
        <v>54516</v>
      </c>
      <c r="F933" s="228" t="s">
        <v>316</v>
      </c>
      <c r="G933" s="228"/>
      <c r="H933" s="228"/>
      <c r="I933" s="229">
        <f t="shared" si="51"/>
        <v>0</v>
      </c>
      <c r="J933" s="229"/>
      <c r="K933" s="229">
        <f t="shared" si="52"/>
        <v>0</v>
      </c>
      <c r="L933" s="230">
        <f t="shared" si="53"/>
        <v>54516</v>
      </c>
    </row>
    <row r="934" spans="2:12" ht="15.75" hidden="1" x14ac:dyDescent="0.25">
      <c r="B934" s="227" t="e">
        <v>#N/A</v>
      </c>
      <c r="C934" s="227" t="e">
        <v>#N/A</v>
      </c>
      <c r="D934" s="228" t="e">
        <v>#N/A</v>
      </c>
      <c r="E934" s="230" t="e">
        <v>#N/A</v>
      </c>
      <c r="F934" s="228" t="s">
        <v>316</v>
      </c>
      <c r="G934" s="228"/>
      <c r="H934" s="228"/>
      <c r="I934" s="229">
        <f t="shared" si="51"/>
        <v>0</v>
      </c>
      <c r="J934" s="229"/>
      <c r="K934" s="229" t="e">
        <f t="shared" si="52"/>
        <v>#N/A</v>
      </c>
      <c r="L934" s="230" t="e">
        <f t="shared" si="53"/>
        <v>#N/A</v>
      </c>
    </row>
    <row r="935" spans="2:12" ht="15.75" hidden="1" x14ac:dyDescent="0.25">
      <c r="B935" s="227" t="e">
        <v>#N/A</v>
      </c>
      <c r="C935" s="227" t="e">
        <v>#N/A</v>
      </c>
      <c r="D935" s="228" t="e">
        <v>#N/A</v>
      </c>
      <c r="E935" s="230" t="e">
        <v>#N/A</v>
      </c>
      <c r="F935" s="228" t="s">
        <v>316</v>
      </c>
      <c r="G935" s="228"/>
      <c r="H935" s="228"/>
      <c r="I935" s="229">
        <f t="shared" si="51"/>
        <v>0</v>
      </c>
      <c r="J935" s="229"/>
      <c r="K935" s="229" t="e">
        <f t="shared" si="52"/>
        <v>#N/A</v>
      </c>
      <c r="L935" s="230" t="e">
        <f t="shared" si="53"/>
        <v>#N/A</v>
      </c>
    </row>
    <row r="936" spans="2:12" ht="15.75" hidden="1" collapsed="1" x14ac:dyDescent="0.25">
      <c r="B936" s="227" t="s">
        <v>852</v>
      </c>
      <c r="C936" s="227" t="s">
        <v>157</v>
      </c>
      <c r="D936" s="228" t="e">
        <v>#REF!</v>
      </c>
      <c r="E936" s="230">
        <v>0</v>
      </c>
      <c r="F936" s="228" t="s">
        <v>316</v>
      </c>
      <c r="G936" s="228"/>
      <c r="H936" s="228"/>
      <c r="I936" s="229">
        <f t="shared" si="51"/>
        <v>0</v>
      </c>
      <c r="J936" s="229"/>
      <c r="K936" s="229">
        <f t="shared" si="52"/>
        <v>0</v>
      </c>
      <c r="L936" s="230">
        <f t="shared" si="53"/>
        <v>0</v>
      </c>
    </row>
    <row r="937" spans="2:12" ht="15.75" hidden="1" x14ac:dyDescent="0.25">
      <c r="B937" s="227" t="e">
        <v>#N/A</v>
      </c>
      <c r="C937" s="227" t="e">
        <v>#N/A</v>
      </c>
      <c r="D937" s="228" t="e">
        <v>#N/A</v>
      </c>
      <c r="E937" s="230" t="e">
        <v>#N/A</v>
      </c>
      <c r="F937" s="228" t="s">
        <v>316</v>
      </c>
      <c r="G937" s="228"/>
      <c r="H937" s="228"/>
      <c r="I937" s="229">
        <f t="shared" si="51"/>
        <v>0</v>
      </c>
      <c r="J937" s="229"/>
      <c r="K937" s="229" t="e">
        <f t="shared" si="52"/>
        <v>#N/A</v>
      </c>
      <c r="L937" s="230" t="e">
        <f t="shared" si="53"/>
        <v>#N/A</v>
      </c>
    </row>
    <row r="938" spans="2:12" ht="15.75" hidden="1" collapsed="1" x14ac:dyDescent="0.25">
      <c r="B938" s="227" t="s">
        <v>852</v>
      </c>
      <c r="C938" s="227" t="s">
        <v>0</v>
      </c>
      <c r="D938" s="228" t="s">
        <v>1</v>
      </c>
      <c r="E938" s="230">
        <v>0</v>
      </c>
      <c r="F938" s="228" t="s">
        <v>316</v>
      </c>
      <c r="G938" s="228"/>
      <c r="H938" s="228"/>
      <c r="I938" s="229">
        <f t="shared" si="51"/>
        <v>0</v>
      </c>
      <c r="J938" s="229"/>
      <c r="K938" s="229">
        <f t="shared" si="52"/>
        <v>0</v>
      </c>
      <c r="L938" s="230">
        <f t="shared" si="53"/>
        <v>0</v>
      </c>
    </row>
    <row r="939" spans="2:12" ht="15.75" x14ac:dyDescent="0.25">
      <c r="B939" s="268" t="s">
        <v>330</v>
      </c>
      <c r="C939" s="268" t="s">
        <v>268</v>
      </c>
      <c r="D939" s="228" t="s">
        <v>33</v>
      </c>
      <c r="E939" s="230">
        <v>1879.26</v>
      </c>
      <c r="F939" s="228" t="s">
        <v>316</v>
      </c>
      <c r="G939" s="228"/>
      <c r="H939" s="228"/>
      <c r="I939" s="229">
        <f t="shared" si="51"/>
        <v>0</v>
      </c>
      <c r="J939" s="229"/>
      <c r="K939" s="229">
        <f t="shared" si="52"/>
        <v>0</v>
      </c>
      <c r="L939" s="230">
        <f t="shared" si="53"/>
        <v>1879.26</v>
      </c>
    </row>
    <row r="940" spans="2:12" ht="15.75" x14ac:dyDescent="0.25">
      <c r="B940" s="268" t="s">
        <v>330</v>
      </c>
      <c r="C940" s="268" t="s">
        <v>269</v>
      </c>
      <c r="D940" s="228" t="s">
        <v>33</v>
      </c>
      <c r="E940" s="230">
        <v>1592.35</v>
      </c>
      <c r="F940" s="228" t="s">
        <v>316</v>
      </c>
      <c r="G940" s="228"/>
      <c r="H940" s="228"/>
      <c r="I940" s="229">
        <f t="shared" si="51"/>
        <v>0</v>
      </c>
      <c r="J940" s="229"/>
      <c r="K940" s="229">
        <f t="shared" si="52"/>
        <v>0</v>
      </c>
      <c r="L940" s="230">
        <f t="shared" si="53"/>
        <v>1592.35</v>
      </c>
    </row>
    <row r="941" spans="2:12" ht="15.75" x14ac:dyDescent="0.25">
      <c r="B941" s="268" t="s">
        <v>317</v>
      </c>
      <c r="C941" s="268" t="s">
        <v>844</v>
      </c>
      <c r="D941" s="228" t="s">
        <v>82</v>
      </c>
      <c r="E941" s="230">
        <v>8128717.21</v>
      </c>
      <c r="F941" s="228" t="s">
        <v>316</v>
      </c>
      <c r="G941" s="228"/>
      <c r="H941" s="228"/>
      <c r="I941" s="229">
        <f t="shared" si="51"/>
        <v>0</v>
      </c>
      <c r="J941" s="229"/>
      <c r="K941" s="229">
        <f t="shared" si="52"/>
        <v>0</v>
      </c>
      <c r="L941" s="230">
        <f t="shared" si="53"/>
        <v>8128717.21</v>
      </c>
    </row>
    <row r="942" spans="2:12" ht="15.75" hidden="1" x14ac:dyDescent="0.25">
      <c r="B942" s="227" t="e">
        <v>#N/A</v>
      </c>
      <c r="C942" s="227" t="e">
        <v>#N/A</v>
      </c>
      <c r="D942" s="228" t="e">
        <v>#N/A</v>
      </c>
      <c r="E942" s="230" t="e">
        <v>#N/A</v>
      </c>
      <c r="F942" s="228" t="s">
        <v>316</v>
      </c>
      <c r="G942" s="228"/>
      <c r="H942" s="228"/>
      <c r="I942" s="229">
        <f t="shared" si="51"/>
        <v>0</v>
      </c>
      <c r="J942" s="229"/>
      <c r="K942" s="229" t="e">
        <f t="shared" si="52"/>
        <v>#N/A</v>
      </c>
      <c r="L942" s="230" t="e">
        <f t="shared" si="53"/>
        <v>#N/A</v>
      </c>
    </row>
    <row r="943" spans="2:12" ht="15.75" hidden="1" x14ac:dyDescent="0.25">
      <c r="B943" s="227" t="e">
        <v>#N/A</v>
      </c>
      <c r="C943" s="227" t="e">
        <v>#N/A</v>
      </c>
      <c r="D943" s="228" t="e">
        <v>#N/A</v>
      </c>
      <c r="E943" s="230" t="e">
        <v>#N/A</v>
      </c>
      <c r="F943" s="228" t="s">
        <v>316</v>
      </c>
      <c r="G943" s="228"/>
      <c r="H943" s="228"/>
      <c r="I943" s="229">
        <f t="shared" si="51"/>
        <v>0</v>
      </c>
      <c r="J943" s="229"/>
      <c r="K943" s="229" t="e">
        <f t="shared" si="52"/>
        <v>#N/A</v>
      </c>
      <c r="L943" s="230" t="e">
        <f t="shared" si="53"/>
        <v>#N/A</v>
      </c>
    </row>
    <row r="944" spans="2:12" ht="15.75" hidden="1" collapsed="1" x14ac:dyDescent="0.25">
      <c r="B944" s="227">
        <v>0</v>
      </c>
      <c r="C944" s="227" t="s">
        <v>158</v>
      </c>
      <c r="D944" s="228" t="e">
        <v>#REF!</v>
      </c>
      <c r="E944" s="230">
        <v>0</v>
      </c>
      <c r="F944" s="228" t="s">
        <v>316</v>
      </c>
      <c r="G944" s="228"/>
      <c r="H944" s="228"/>
      <c r="I944" s="229">
        <f t="shared" si="51"/>
        <v>0</v>
      </c>
      <c r="J944" s="229"/>
      <c r="K944" s="229">
        <f t="shared" si="52"/>
        <v>0</v>
      </c>
      <c r="L944" s="230">
        <f t="shared" si="53"/>
        <v>0</v>
      </c>
    </row>
    <row r="945" spans="2:12" ht="15.75" hidden="1" x14ac:dyDescent="0.25">
      <c r="B945" s="227" t="e">
        <v>#N/A</v>
      </c>
      <c r="C945" s="227" t="e">
        <v>#N/A</v>
      </c>
      <c r="D945" s="228" t="e">
        <v>#N/A</v>
      </c>
      <c r="E945" s="230" t="e">
        <v>#N/A</v>
      </c>
      <c r="F945" s="228" t="s">
        <v>316</v>
      </c>
      <c r="G945" s="228"/>
      <c r="H945" s="228"/>
      <c r="I945" s="229">
        <f t="shared" si="51"/>
        <v>0</v>
      </c>
      <c r="J945" s="229"/>
      <c r="K945" s="229" t="e">
        <f t="shared" si="52"/>
        <v>#N/A</v>
      </c>
      <c r="L945" s="230" t="e">
        <f t="shared" si="53"/>
        <v>#N/A</v>
      </c>
    </row>
    <row r="946" spans="2:12" ht="15.75" hidden="1" x14ac:dyDescent="0.25">
      <c r="B946" s="227" t="s">
        <v>852</v>
      </c>
      <c r="C946" s="227" t="s">
        <v>0</v>
      </c>
      <c r="D946" s="228" t="s">
        <v>1</v>
      </c>
      <c r="E946" s="230">
        <v>0</v>
      </c>
      <c r="F946" s="228" t="s">
        <v>316</v>
      </c>
      <c r="G946" s="228"/>
      <c r="H946" s="228"/>
      <c r="I946" s="229">
        <f t="shared" si="51"/>
        <v>0</v>
      </c>
      <c r="J946" s="229"/>
      <c r="K946" s="229">
        <f t="shared" si="52"/>
        <v>0</v>
      </c>
      <c r="L946" s="230">
        <f t="shared" si="53"/>
        <v>0</v>
      </c>
    </row>
    <row r="947" spans="2:12" ht="15.75" collapsed="1" x14ac:dyDescent="0.25">
      <c r="B947" s="268" t="s">
        <v>329</v>
      </c>
      <c r="C947" s="268" t="s">
        <v>270</v>
      </c>
      <c r="D947" s="228" t="s">
        <v>33</v>
      </c>
      <c r="E947" s="230">
        <v>94387.99</v>
      </c>
      <c r="F947" s="228" t="s">
        <v>316</v>
      </c>
      <c r="G947" s="228"/>
      <c r="H947" s="228"/>
      <c r="I947" s="229">
        <f t="shared" si="51"/>
        <v>0</v>
      </c>
      <c r="J947" s="229"/>
      <c r="K947" s="229">
        <f t="shared" si="52"/>
        <v>0</v>
      </c>
      <c r="L947" s="230">
        <f t="shared" si="53"/>
        <v>94387.99</v>
      </c>
    </row>
    <row r="948" spans="2:12" ht="15.75" x14ac:dyDescent="0.25">
      <c r="B948" s="268" t="s">
        <v>329</v>
      </c>
      <c r="C948" s="268" t="s">
        <v>271</v>
      </c>
      <c r="D948" s="228" t="s">
        <v>33</v>
      </c>
      <c r="E948" s="230">
        <v>31867.33</v>
      </c>
      <c r="F948" s="228" t="s">
        <v>316</v>
      </c>
      <c r="G948" s="228"/>
      <c r="H948" s="228"/>
      <c r="I948" s="229">
        <f t="shared" si="51"/>
        <v>0</v>
      </c>
      <c r="J948" s="229"/>
      <c r="K948" s="229">
        <f t="shared" si="52"/>
        <v>0</v>
      </c>
      <c r="L948" s="230">
        <f t="shared" si="53"/>
        <v>31867.33</v>
      </c>
    </row>
    <row r="949" spans="2:12" ht="15.75" x14ac:dyDescent="0.25">
      <c r="B949" s="268" t="s">
        <v>329</v>
      </c>
      <c r="C949" s="268" t="s">
        <v>272</v>
      </c>
      <c r="D949" s="228" t="s">
        <v>33</v>
      </c>
      <c r="E949" s="230">
        <v>135805.4</v>
      </c>
      <c r="F949" s="228" t="s">
        <v>316</v>
      </c>
      <c r="G949" s="228"/>
      <c r="H949" s="228"/>
      <c r="I949" s="229">
        <f t="shared" si="51"/>
        <v>0</v>
      </c>
      <c r="J949" s="229"/>
      <c r="K949" s="229">
        <f t="shared" si="52"/>
        <v>0</v>
      </c>
      <c r="L949" s="230">
        <f t="shared" si="53"/>
        <v>135805.4</v>
      </c>
    </row>
    <row r="950" spans="2:12" ht="15.75" x14ac:dyDescent="0.25">
      <c r="B950" s="268" t="s">
        <v>329</v>
      </c>
      <c r="C950" s="268" t="s">
        <v>273</v>
      </c>
      <c r="D950" s="228" t="s">
        <v>33</v>
      </c>
      <c r="E950" s="230">
        <v>5665.3</v>
      </c>
      <c r="F950" s="228" t="s">
        <v>316</v>
      </c>
      <c r="G950" s="228"/>
      <c r="H950" s="228"/>
      <c r="I950" s="229">
        <f t="shared" si="51"/>
        <v>0</v>
      </c>
      <c r="J950" s="229"/>
      <c r="K950" s="229">
        <f t="shared" si="52"/>
        <v>0</v>
      </c>
      <c r="L950" s="230">
        <f t="shared" si="53"/>
        <v>5665.3</v>
      </c>
    </row>
    <row r="951" spans="2:12" hidden="1" x14ac:dyDescent="0.25">
      <c r="B951" s="244"/>
      <c r="C951" s="244"/>
    </row>
    <row r="952" spans="2:12" s="240" customFormat="1" ht="39.6" hidden="1" customHeight="1" x14ac:dyDescent="0.25">
      <c r="B952" s="217" t="s">
        <v>852</v>
      </c>
      <c r="C952" s="217" t="s">
        <v>141</v>
      </c>
      <c r="D952" s="218">
        <v>0</v>
      </c>
      <c r="E952" s="40">
        <v>0</v>
      </c>
      <c r="F952" s="218" t="s">
        <v>316</v>
      </c>
      <c r="G952" s="218"/>
      <c r="H952" s="218"/>
      <c r="I952" s="39">
        <f>G952+H952</f>
        <v>0</v>
      </c>
      <c r="J952" s="39"/>
      <c r="K952" s="39">
        <f>J952*E952</f>
        <v>0</v>
      </c>
      <c r="L952" s="40">
        <f>E952+I952+K952</f>
        <v>0</v>
      </c>
    </row>
    <row r="953" spans="2:12" ht="15.75" collapsed="1" x14ac:dyDescent="0.25">
      <c r="B953" s="268" t="s">
        <v>317</v>
      </c>
      <c r="C953" s="268" t="s">
        <v>197</v>
      </c>
      <c r="D953" s="228" t="s">
        <v>77</v>
      </c>
      <c r="E953" s="230">
        <v>700000</v>
      </c>
      <c r="F953" s="228" t="s">
        <v>316</v>
      </c>
      <c r="G953" s="228"/>
      <c r="H953" s="228"/>
      <c r="I953" s="229">
        <f t="shared" ref="I953:I963" si="54">G953+H953</f>
        <v>0</v>
      </c>
      <c r="J953" s="229"/>
      <c r="K953" s="229">
        <f t="shared" ref="K953:K963" si="55">J953*E953</f>
        <v>0</v>
      </c>
      <c r="L953" s="230">
        <f t="shared" ref="L953:L963" si="56">E953+I953+K953</f>
        <v>700000</v>
      </c>
    </row>
    <row r="954" spans="2:12" ht="15.75" x14ac:dyDescent="0.25">
      <c r="B954" s="268" t="s">
        <v>317</v>
      </c>
      <c r="C954" s="268" t="s">
        <v>133</v>
      </c>
      <c r="D954" s="228" t="s">
        <v>77</v>
      </c>
      <c r="E954" s="230">
        <v>9666720</v>
      </c>
      <c r="F954" s="228" t="s">
        <v>316</v>
      </c>
      <c r="G954" s="228"/>
      <c r="H954" s="228"/>
      <c r="I954" s="229">
        <f t="shared" si="54"/>
        <v>0</v>
      </c>
      <c r="J954" s="229"/>
      <c r="K954" s="229">
        <f t="shared" si="55"/>
        <v>0</v>
      </c>
      <c r="L954" s="230">
        <f t="shared" si="56"/>
        <v>9666720</v>
      </c>
    </row>
    <row r="955" spans="2:12" ht="15.75" x14ac:dyDescent="0.25">
      <c r="B955" s="268" t="s">
        <v>317</v>
      </c>
      <c r="C955" s="268" t="s">
        <v>192</v>
      </c>
      <c r="D955" s="228" t="s">
        <v>77</v>
      </c>
      <c r="E955" s="230">
        <v>2100000</v>
      </c>
      <c r="F955" s="228" t="s">
        <v>316</v>
      </c>
      <c r="G955" s="228"/>
      <c r="H955" s="228"/>
      <c r="I955" s="229">
        <f t="shared" si="54"/>
        <v>0</v>
      </c>
      <c r="J955" s="229"/>
      <c r="K955" s="229">
        <f t="shared" si="55"/>
        <v>0</v>
      </c>
      <c r="L955" s="230">
        <f t="shared" si="56"/>
        <v>2100000</v>
      </c>
    </row>
    <row r="956" spans="2:12" ht="15.75" x14ac:dyDescent="0.25">
      <c r="B956" s="268" t="s">
        <v>317</v>
      </c>
      <c r="C956" s="268" t="s">
        <v>193</v>
      </c>
      <c r="D956" s="228" t="s">
        <v>77</v>
      </c>
      <c r="E956" s="230">
        <v>15750030</v>
      </c>
      <c r="F956" s="228" t="s">
        <v>316</v>
      </c>
      <c r="G956" s="228"/>
      <c r="H956" s="228"/>
      <c r="I956" s="229">
        <f t="shared" si="54"/>
        <v>0</v>
      </c>
      <c r="J956" s="229"/>
      <c r="K956" s="229">
        <f t="shared" si="55"/>
        <v>0</v>
      </c>
      <c r="L956" s="230">
        <f t="shared" si="56"/>
        <v>15750030</v>
      </c>
    </row>
    <row r="957" spans="2:12" ht="15.75" x14ac:dyDescent="0.25">
      <c r="B957" s="268" t="s">
        <v>317</v>
      </c>
      <c r="C957" s="268" t="s">
        <v>194</v>
      </c>
      <c r="D957" s="228" t="s">
        <v>77</v>
      </c>
      <c r="E957" s="230">
        <v>5439250.0800000001</v>
      </c>
      <c r="F957" s="228" t="s">
        <v>316</v>
      </c>
      <c r="G957" s="228"/>
      <c r="H957" s="228"/>
      <c r="I957" s="229">
        <f t="shared" si="54"/>
        <v>0</v>
      </c>
      <c r="J957" s="229"/>
      <c r="K957" s="229">
        <f t="shared" si="55"/>
        <v>0</v>
      </c>
      <c r="L957" s="230">
        <f t="shared" si="56"/>
        <v>5439250.0800000001</v>
      </c>
    </row>
    <row r="958" spans="2:12" ht="15.75" x14ac:dyDescent="0.25">
      <c r="B958" s="268" t="s">
        <v>317</v>
      </c>
      <c r="C958" s="268" t="s">
        <v>134</v>
      </c>
      <c r="D958" s="228" t="s">
        <v>77</v>
      </c>
      <c r="E958" s="230">
        <v>61875</v>
      </c>
      <c r="F958" s="228" t="s">
        <v>316</v>
      </c>
      <c r="G958" s="228"/>
      <c r="H958" s="228"/>
      <c r="I958" s="229">
        <f t="shared" si="54"/>
        <v>0</v>
      </c>
      <c r="J958" s="229"/>
      <c r="K958" s="229">
        <f t="shared" si="55"/>
        <v>0</v>
      </c>
      <c r="L958" s="230">
        <f t="shared" si="56"/>
        <v>61875</v>
      </c>
    </row>
    <row r="959" spans="2:12" ht="15.75" x14ac:dyDescent="0.25">
      <c r="B959" s="268" t="s">
        <v>317</v>
      </c>
      <c r="C959" s="268" t="s">
        <v>135</v>
      </c>
      <c r="D959" s="228" t="s">
        <v>77</v>
      </c>
      <c r="E959" s="230">
        <v>937300</v>
      </c>
      <c r="F959" s="228" t="s">
        <v>316</v>
      </c>
      <c r="G959" s="228"/>
      <c r="H959" s="228"/>
      <c r="I959" s="229">
        <f t="shared" si="54"/>
        <v>0</v>
      </c>
      <c r="J959" s="229"/>
      <c r="K959" s="229">
        <f t="shared" si="55"/>
        <v>0</v>
      </c>
      <c r="L959" s="230">
        <f t="shared" si="56"/>
        <v>937300</v>
      </c>
    </row>
    <row r="960" spans="2:12" ht="15.75" x14ac:dyDescent="0.25">
      <c r="B960" s="268" t="s">
        <v>317</v>
      </c>
      <c r="C960" s="268" t="s">
        <v>195</v>
      </c>
      <c r="D960" s="228" t="s">
        <v>77</v>
      </c>
      <c r="E960" s="230">
        <v>654750</v>
      </c>
      <c r="F960" s="228" t="s">
        <v>316</v>
      </c>
      <c r="G960" s="228"/>
      <c r="H960" s="228"/>
      <c r="I960" s="229">
        <f t="shared" si="54"/>
        <v>0</v>
      </c>
      <c r="J960" s="229"/>
      <c r="K960" s="229">
        <f t="shared" si="55"/>
        <v>0</v>
      </c>
      <c r="L960" s="230">
        <f t="shared" si="56"/>
        <v>654750</v>
      </c>
    </row>
    <row r="961" spans="2:12" ht="15.75" x14ac:dyDescent="0.25">
      <c r="B961" s="268" t="s">
        <v>317</v>
      </c>
      <c r="C961" s="268" t="s">
        <v>136</v>
      </c>
      <c r="D961" s="228" t="s">
        <v>77</v>
      </c>
      <c r="E961" s="230">
        <v>436500</v>
      </c>
      <c r="F961" s="228" t="s">
        <v>316</v>
      </c>
      <c r="G961" s="228"/>
      <c r="H961" s="228"/>
      <c r="I961" s="229">
        <f t="shared" si="54"/>
        <v>0</v>
      </c>
      <c r="J961" s="229"/>
      <c r="K961" s="229">
        <f t="shared" si="55"/>
        <v>0</v>
      </c>
      <c r="L961" s="230">
        <f t="shared" si="56"/>
        <v>436500</v>
      </c>
    </row>
    <row r="962" spans="2:12" ht="15.75" x14ac:dyDescent="0.25">
      <c r="B962" s="268" t="s">
        <v>317</v>
      </c>
      <c r="C962" s="268" t="s">
        <v>137</v>
      </c>
      <c r="D962" s="228" t="s">
        <v>77</v>
      </c>
      <c r="E962" s="230">
        <v>350000</v>
      </c>
      <c r="F962" s="228" t="s">
        <v>316</v>
      </c>
      <c r="G962" s="228"/>
      <c r="H962" s="228"/>
      <c r="I962" s="229">
        <f t="shared" si="54"/>
        <v>0</v>
      </c>
      <c r="J962" s="229"/>
      <c r="K962" s="229">
        <f t="shared" si="55"/>
        <v>0</v>
      </c>
      <c r="L962" s="230">
        <f t="shared" si="56"/>
        <v>350000</v>
      </c>
    </row>
    <row r="963" spans="2:12" ht="15.75" x14ac:dyDescent="0.25">
      <c r="B963" s="268" t="s">
        <v>317</v>
      </c>
      <c r="C963" s="268" t="s">
        <v>138</v>
      </c>
      <c r="D963" s="228" t="s">
        <v>77</v>
      </c>
      <c r="E963" s="230">
        <v>6000000</v>
      </c>
      <c r="F963" s="228" t="s">
        <v>316</v>
      </c>
      <c r="G963" s="228"/>
      <c r="H963" s="228"/>
      <c r="I963" s="229">
        <f t="shared" si="54"/>
        <v>0</v>
      </c>
      <c r="J963" s="229"/>
      <c r="K963" s="229">
        <f t="shared" si="55"/>
        <v>0</v>
      </c>
      <c r="L963" s="230">
        <f t="shared" si="56"/>
        <v>6000000</v>
      </c>
    </row>
    <row r="964" spans="2:12" ht="15.75" x14ac:dyDescent="0.25">
      <c r="B964" s="268" t="s">
        <v>317</v>
      </c>
      <c r="C964" s="268" t="s">
        <v>139</v>
      </c>
      <c r="D964" s="228" t="s">
        <v>77</v>
      </c>
      <c r="E964" s="230">
        <v>1862100</v>
      </c>
      <c r="F964" s="228" t="s">
        <v>316</v>
      </c>
      <c r="G964" s="228"/>
      <c r="H964" s="228"/>
      <c r="I964" s="229">
        <f>G964+H964</f>
        <v>0</v>
      </c>
      <c r="J964" s="229"/>
      <c r="K964" s="229">
        <f>J964*E964</f>
        <v>0</v>
      </c>
      <c r="L964" s="230">
        <f>E964+I964+K964</f>
        <v>1862100</v>
      </c>
    </row>
    <row r="965" spans="2:12" ht="15.75" x14ac:dyDescent="0.25">
      <c r="B965" s="268" t="s">
        <v>317</v>
      </c>
      <c r="C965" s="268" t="s">
        <v>140</v>
      </c>
      <c r="D965" s="228" t="s">
        <v>77</v>
      </c>
      <c r="E965" s="230">
        <v>500000</v>
      </c>
      <c r="F965" s="228" t="s">
        <v>316</v>
      </c>
      <c r="G965" s="228"/>
      <c r="H965" s="228"/>
      <c r="I965" s="229">
        <f>G965+H965</f>
        <v>0</v>
      </c>
      <c r="J965" s="229"/>
      <c r="K965" s="229">
        <f>J965*E965</f>
        <v>0</v>
      </c>
      <c r="L965" s="230">
        <f>E965+I965+K965</f>
        <v>500000</v>
      </c>
    </row>
    <row r="966" spans="2:12" ht="15.75" hidden="1" x14ac:dyDescent="0.25">
      <c r="B966" s="227" t="s">
        <v>317</v>
      </c>
      <c r="C966" s="227" t="s">
        <v>740</v>
      </c>
      <c r="D966" s="228" t="s">
        <v>77</v>
      </c>
      <c r="E966" s="230">
        <v>0</v>
      </c>
      <c r="F966" s="228" t="s">
        <v>316</v>
      </c>
      <c r="G966" s="228"/>
      <c r="H966" s="228"/>
      <c r="I966" s="229">
        <f>G966+H966</f>
        <v>0</v>
      </c>
      <c r="J966" s="229"/>
      <c r="K966" s="229">
        <f>J966*E966</f>
        <v>0</v>
      </c>
      <c r="L966" s="230">
        <f>E966+I966+K966</f>
        <v>0</v>
      </c>
    </row>
    <row r="967" spans="2:12" hidden="1" x14ac:dyDescent="0.25">
      <c r="B967" s="244"/>
      <c r="C967" s="244"/>
    </row>
  </sheetData>
  <autoFilter ref="B1:T967">
    <filterColumn colId="10">
      <filters>
        <filter val="$ 1.000,00"/>
        <filter val="$ 1.020,00"/>
        <filter val="$ 1.045,00"/>
        <filter val="$ 1.072,50"/>
        <filter val="$ 1.094.200,00"/>
        <filter val="$ 1.100,00"/>
        <filter val="$ 1.140.000,00"/>
        <filter val="$ 1.150.989,49"/>
        <filter val="$ 1.160,00"/>
        <filter val="$ 1.170,00"/>
        <filter val="$ 1.200,00"/>
        <filter val="$ 1.258,40"/>
        <filter val="$ 1.325,00"/>
        <filter val="$ 1.430,00"/>
        <filter val="$ 1.438,00"/>
        <filter val="$ 1.459,63"/>
        <filter val="$ 1.530,10"/>
        <filter val="$ 1.540,00"/>
        <filter val="$ 1.560,00"/>
        <filter val="$ 1.592,35"/>
        <filter val="$ 1.600,00"/>
        <filter val="$ 1.650,00"/>
        <filter val="$ 1.682.975,21"/>
        <filter val="$ 1.695,00"/>
        <filter val="$ 1.862.100,00"/>
        <filter val="$ 1.873.000,00"/>
        <filter val="$ 1.879,26"/>
        <filter val="$ 1.900,00"/>
        <filter val="$ 1.908,00"/>
        <filter val="$ 1.915,00"/>
        <filter val="$ 1.950,00"/>
        <filter val="$ 1.980,00"/>
        <filter val="$ 10.000,00"/>
        <filter val="$ 100.000,00"/>
        <filter val="$ 105,00"/>
        <filter val="$ 11.000,00"/>
        <filter val="$ 11.166,00"/>
        <filter val="$ 11.368,00"/>
        <filter val="$ 118.000,00"/>
        <filter val="$ 120.000,00"/>
        <filter val="$ 123.100,00"/>
        <filter val="$ 124.200,00"/>
        <filter val="$ 127.440,00"/>
        <filter val="$ 13.755,00"/>
        <filter val="$ 135.000,00"/>
        <filter val="$ 135.805,40"/>
        <filter val="$ 14.000,00"/>
        <filter val="$ 141.480,00"/>
        <filter val="$ 141.800,00"/>
        <filter val="$ 142,22"/>
        <filter val="$ 148.500,00"/>
        <filter val="$ 15.000,00"/>
        <filter val="$ 15.750.030,00"/>
        <filter val="$ 151,00"/>
        <filter val="$ 172.400,00"/>
        <filter val="$ 178.000,00"/>
        <filter val="$ 18.840,00"/>
        <filter val="$ 180.000,00"/>
        <filter val="$ 182.600,00"/>
        <filter val="$ 190,00"/>
        <filter val="$ 194.000,00"/>
        <filter val="$ 2.000,00"/>
        <filter val="$ 2.100.000,00"/>
        <filter val="$ 2.200,00"/>
        <filter val="$ 2.235,00"/>
        <filter val="$ 2.243.966,95"/>
        <filter val="$ 2.400,00"/>
        <filter val="$ 2.500,00"/>
        <filter val="$ 2.529,00"/>
        <filter val="$ 2.591,78"/>
        <filter val="$ 2.600,00"/>
        <filter val="$ 2.715,70"/>
        <filter val="$ 2.755,28"/>
        <filter val="$ 2.937.981,00"/>
        <filter val="$ 20.020,00"/>
        <filter val="$ 200.000,00"/>
        <filter val="$ 208,00"/>
        <filter val="$ 21,00"/>
        <filter val="$ 21.855,00"/>
        <filter val="$ 220,00"/>
        <filter val="$ 23,00"/>
        <filter val="$ 230,00"/>
        <filter val="$ 247.976,78"/>
        <filter val="$ 25.000,00"/>
        <filter val="$ 250,00"/>
        <filter val="$ 27.486,00"/>
        <filter val="$ 28.450,00"/>
        <filter val="$ 3.333,00"/>
        <filter val="$ 3.388,00"/>
        <filter val="$ 3.426,00"/>
        <filter val="$ 3.700,00"/>
        <filter val="$ 31.425,00"/>
        <filter val="$ 31.867,33"/>
        <filter val="$ 327,76"/>
        <filter val="$ 330,00"/>
        <filter val="$ 331,00"/>
        <filter val="$ 344,50"/>
        <filter val="$ 35,00"/>
        <filter val="$ 350,00"/>
        <filter val="$ 350.000,00"/>
        <filter val="$ 357,50"/>
        <filter val="$ 357.750,00"/>
        <filter val="$ 38.270,00"/>
        <filter val="$ 38.900,00"/>
        <filter val="$ 381,60"/>
        <filter val="$ 385,00"/>
        <filter val="$ 394.000,00"/>
        <filter val="$ 4.000,00"/>
        <filter val="$ 4.340,00"/>
        <filter val="$ 4.500,00"/>
        <filter val="$ 4.778,38"/>
        <filter val="$ 4.796,37"/>
        <filter val="$ 400.000,00"/>
        <filter val="$ 409,00"/>
        <filter val="$ 420,00"/>
        <filter val="$ 429,00"/>
        <filter val="$ 435,60"/>
        <filter val="$ 436.500,00"/>
        <filter val="$ 45.000,00"/>
        <filter val="$ 452.878,30"/>
        <filter val="$ 48.300,00"/>
        <filter val="$ 5.439.250,08"/>
        <filter val="$ 5.665,30"/>
        <filter val="$ 5.860,00"/>
        <filter val="$ 50.000,00"/>
        <filter val="$ 500,00"/>
        <filter val="$ 500.000,00"/>
        <filter val="$ 506,00"/>
        <filter val="$ 510.000,00"/>
        <filter val="$ 517.575,20"/>
        <filter val="$ 520,00"/>
        <filter val="$ 54.516,00"/>
        <filter val="$ 544,50"/>
        <filter val="$ 546,00"/>
        <filter val="$ 55.937,34"/>
        <filter val="$ 58.800,00"/>
        <filter val="$ 580,80"/>
        <filter val="$ 6.000.000,00"/>
        <filter val="$ 6.135,00"/>
        <filter val="$ 6.200,00"/>
        <filter val="$ 6.880,00"/>
        <filter val="$ 60.000,00"/>
        <filter val="$ 600,00"/>
        <filter val="$ 603.837,73"/>
        <filter val="$ 61.875,00"/>
        <filter val="$ 646.969,00"/>
        <filter val="$ 647,00"/>
        <filter val="$ 65,00"/>
        <filter val="$ 650,00"/>
        <filter val="$ 654.750,00"/>
        <filter val="$ 658.825,00"/>
        <filter val="$ 675.000,00"/>
        <filter val="$ 690.100,26"/>
        <filter val="$ 693,20"/>
        <filter val="$ 7.005,00"/>
        <filter val="$ 7.100,00"/>
        <filter val="$ 7.452,00"/>
        <filter val="$ 7.486,78"/>
        <filter val="$ 7.500,00"/>
        <filter val="$ 7.645,00"/>
        <filter val="$ 700,00"/>
        <filter val="$ 700.000,00"/>
        <filter val="$ 704,00"/>
        <filter val="$ 71,00"/>
        <filter val="$ 710,00"/>
        <filter val="$ 734,72"/>
        <filter val="$ 775.000,00"/>
        <filter val="$ 8.128.717,21"/>
        <filter val="$ 8.166,00"/>
        <filter val="$ 8.500,00"/>
        <filter val="$ 8.526,00"/>
        <filter val="$ 8.965,00"/>
        <filter val="$ 80.000,00"/>
        <filter val="$ 800,00"/>
        <filter val="$ 819,00"/>
        <filter val="$ 830.000,00"/>
        <filter val="$ 86,50"/>
        <filter val="$ 86.000,00"/>
        <filter val="$ 862.625,33"/>
        <filter val="$ 863,50"/>
        <filter val="$ 863.242,12"/>
        <filter val="$ 869,00"/>
        <filter val="$ 870,00"/>
        <filter val="$ 9.666.720,00"/>
        <filter val="$ 90.675,00"/>
        <filter val="$ 930,12"/>
        <filter val="$ 937.300,00"/>
        <filter val="$ 94.387,99"/>
        <filter val="$ 95.625,00"/>
        <filter val="$ 960,00"/>
        <filter val="$ 97,82"/>
        <filter val="$ 970,00"/>
        <filter val="$ 979,00"/>
        <filter val="$ 984.000,00"/>
      </filters>
    </filterColumn>
  </autoFilter>
  <printOptions horizontalCentered="1"/>
  <pageMargins left="0.39370078740157483" right="0.39370078740157483" top="0.39370078740157483" bottom="0.39370078740157483" header="0.31496062992125984" footer="0.31496062992125984"/>
  <pageSetup paperSize="9" scale="33" orientation="portrait" r:id="rId1"/>
  <colBreaks count="1" manualBreakCount="1">
    <brk id="12" min="4" max="966"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7">
    <tabColor theme="2" tint="-0.749992370372631"/>
  </sheetPr>
  <dimension ref="B4:J40"/>
  <sheetViews>
    <sheetView view="pageBreakPreview" topLeftCell="A4" zoomScale="85" zoomScaleNormal="100" zoomScaleSheetLayoutView="85" workbookViewId="0">
      <selection activeCell="B76" sqref="B76:D76"/>
    </sheetView>
  </sheetViews>
  <sheetFormatPr baseColWidth="10" defaultRowHeight="15" x14ac:dyDescent="0.25"/>
  <cols>
    <col min="1" max="1" width="5.42578125" customWidth="1"/>
    <col min="2" max="2" width="3.42578125" style="58" bestFit="1" customWidth="1"/>
    <col min="3" max="3" width="52.5703125" customWidth="1"/>
    <col min="4" max="4" width="14" customWidth="1"/>
    <col min="5" max="5" width="12.7109375" customWidth="1"/>
    <col min="6" max="6" width="19.7109375" customWidth="1"/>
    <col min="7" max="7" width="4.5703125" customWidth="1"/>
    <col min="8" max="8" width="18.85546875" customWidth="1"/>
    <col min="9" max="9" width="27" customWidth="1"/>
    <col min="10" max="10" width="17" bestFit="1" customWidth="1"/>
  </cols>
  <sheetData>
    <row r="4" spans="2:6" ht="18.75" x14ac:dyDescent="0.3">
      <c r="C4" s="59" t="s">
        <v>377</v>
      </c>
    </row>
    <row r="6" spans="2:6" ht="15.75" thickBot="1" x14ac:dyDescent="0.3"/>
    <row r="7" spans="2:6" x14ac:dyDescent="0.25">
      <c r="B7" s="60">
        <v>1</v>
      </c>
      <c r="C7" s="62" t="s">
        <v>378</v>
      </c>
      <c r="D7" s="61" t="s">
        <v>379</v>
      </c>
      <c r="E7" s="62"/>
      <c r="F7" s="63"/>
    </row>
    <row r="8" spans="2:6" x14ac:dyDescent="0.25">
      <c r="B8" s="64">
        <v>2</v>
      </c>
      <c r="C8" t="s">
        <v>294</v>
      </c>
      <c r="D8" s="246" t="s">
        <v>380</v>
      </c>
      <c r="E8" s="247">
        <v>0.99</v>
      </c>
      <c r="F8" s="65"/>
    </row>
    <row r="9" spans="2:6" x14ac:dyDescent="0.25">
      <c r="B9" s="64"/>
      <c r="D9" s="246"/>
      <c r="E9" s="247"/>
      <c r="F9" s="65"/>
    </row>
    <row r="10" spans="2:6" x14ac:dyDescent="0.25">
      <c r="B10" s="66">
        <v>3</v>
      </c>
      <c r="C10" s="67" t="s">
        <v>381</v>
      </c>
      <c r="D10" s="68"/>
      <c r="E10" s="69"/>
      <c r="F10" s="70"/>
    </row>
    <row r="11" spans="2:6" x14ac:dyDescent="0.25">
      <c r="B11" s="66">
        <v>4</v>
      </c>
      <c r="C11" s="67" t="s">
        <v>382</v>
      </c>
      <c r="D11" s="68" t="s">
        <v>383</v>
      </c>
      <c r="E11" s="69"/>
      <c r="F11" s="70"/>
    </row>
    <row r="12" spans="2:6" x14ac:dyDescent="0.25">
      <c r="B12" s="66">
        <v>5</v>
      </c>
      <c r="C12" s="67" t="s">
        <v>331</v>
      </c>
      <c r="D12" s="68" t="s">
        <v>384</v>
      </c>
      <c r="E12" s="69"/>
      <c r="F12" s="70"/>
    </row>
    <row r="13" spans="2:6" ht="15.75" thickBot="1" x14ac:dyDescent="0.3">
      <c r="B13" s="71"/>
      <c r="C13" s="72"/>
      <c r="D13" s="73"/>
      <c r="E13" s="74"/>
      <c r="F13" s="75"/>
    </row>
    <row r="14" spans="2:6" x14ac:dyDescent="0.25">
      <c r="B14" s="60">
        <v>6</v>
      </c>
      <c r="C14" s="76" t="s">
        <v>385</v>
      </c>
      <c r="D14" s="61" t="s">
        <v>386</v>
      </c>
      <c r="E14" s="260">
        <v>1</v>
      </c>
      <c r="F14" s="63"/>
    </row>
    <row r="15" spans="2:6" x14ac:dyDescent="0.25">
      <c r="B15" s="77"/>
      <c r="C15" s="78"/>
      <c r="D15" s="79"/>
      <c r="E15" s="80"/>
      <c r="F15" s="81"/>
    </row>
    <row r="16" spans="2:6" x14ac:dyDescent="0.25">
      <c r="B16" s="82">
        <v>7</v>
      </c>
      <c r="C16" s="83" t="s">
        <v>387</v>
      </c>
      <c r="D16" s="84" t="s">
        <v>388</v>
      </c>
      <c r="E16" s="261">
        <v>6.4740000000000006E-2</v>
      </c>
      <c r="F16" s="263">
        <f>E16*E14</f>
        <v>6.4740000000000006E-2</v>
      </c>
    </row>
    <row r="17" spans="2:10" x14ac:dyDescent="0.25">
      <c r="B17" s="64">
        <v>8</v>
      </c>
      <c r="C17" s="249" t="s">
        <v>290</v>
      </c>
      <c r="D17" s="246" t="s">
        <v>389</v>
      </c>
      <c r="E17" s="247"/>
      <c r="F17" s="250">
        <f>F16+E14</f>
        <v>1.06474</v>
      </c>
    </row>
    <row r="18" spans="2:10" x14ac:dyDescent="0.25">
      <c r="B18" s="77"/>
      <c r="C18" s="78"/>
      <c r="D18" s="79"/>
      <c r="E18" s="80"/>
      <c r="F18" s="251"/>
    </row>
    <row r="19" spans="2:10" x14ac:dyDescent="0.25">
      <c r="B19" s="82">
        <v>9</v>
      </c>
      <c r="C19" s="83" t="s">
        <v>390</v>
      </c>
      <c r="D19" s="84" t="s">
        <v>391</v>
      </c>
      <c r="E19" s="85">
        <v>0.01</v>
      </c>
      <c r="F19" s="248">
        <f>F17*E19</f>
        <v>1.06474E-2</v>
      </c>
    </row>
    <row r="20" spans="2:10" x14ac:dyDescent="0.25">
      <c r="B20" s="64">
        <v>10</v>
      </c>
      <c r="C20" s="249" t="s">
        <v>290</v>
      </c>
      <c r="D20" s="246" t="s">
        <v>392</v>
      </c>
      <c r="E20" s="247"/>
      <c r="F20" s="250">
        <f>F19+F17</f>
        <v>1.0753874000000001</v>
      </c>
    </row>
    <row r="21" spans="2:10" x14ac:dyDescent="0.25">
      <c r="B21" s="77"/>
      <c r="C21" s="78"/>
      <c r="D21" s="79"/>
      <c r="E21" s="80"/>
      <c r="F21" s="251"/>
    </row>
    <row r="22" spans="2:10" x14ac:dyDescent="0.25">
      <c r="B22" s="82">
        <v>11</v>
      </c>
      <c r="C22" s="83" t="s">
        <v>393</v>
      </c>
      <c r="D22" s="84" t="s">
        <v>394</v>
      </c>
      <c r="E22" s="85">
        <v>0.03</v>
      </c>
      <c r="F22" s="248">
        <f>E22*F20</f>
        <v>3.2261622000000004E-2</v>
      </c>
    </row>
    <row r="23" spans="2:10" x14ac:dyDescent="0.25">
      <c r="B23" s="64"/>
      <c r="D23" s="246"/>
      <c r="E23" s="247"/>
      <c r="F23" s="252"/>
    </row>
    <row r="24" spans="2:10" x14ac:dyDescent="0.25">
      <c r="B24" s="64">
        <v>12</v>
      </c>
      <c r="C24" s="249" t="s">
        <v>395</v>
      </c>
      <c r="D24" s="246" t="s">
        <v>396</v>
      </c>
      <c r="E24" s="247"/>
      <c r="F24" s="250">
        <f>F22+F20</f>
        <v>1.1076490220000001</v>
      </c>
    </row>
    <row r="25" spans="2:10" x14ac:dyDescent="0.25">
      <c r="B25" s="77"/>
      <c r="C25" s="78"/>
      <c r="D25" s="79"/>
      <c r="E25" s="80"/>
      <c r="F25" s="251"/>
      <c r="H25" s="253"/>
    </row>
    <row r="26" spans="2:10" x14ac:dyDescent="0.25">
      <c r="B26" s="82">
        <v>13</v>
      </c>
      <c r="C26" s="262" t="s">
        <v>857</v>
      </c>
      <c r="D26" s="84" t="s">
        <v>397</v>
      </c>
      <c r="E26" s="85">
        <v>0.26</v>
      </c>
      <c r="F26" s="248">
        <f>E26*F24</f>
        <v>0.28798874572000005</v>
      </c>
      <c r="H26" s="253"/>
    </row>
    <row r="27" spans="2:10" x14ac:dyDescent="0.25">
      <c r="B27" s="64"/>
      <c r="D27" s="246"/>
      <c r="E27" s="247"/>
      <c r="F27" s="252"/>
      <c r="H27" s="253"/>
    </row>
    <row r="28" spans="2:10" x14ac:dyDescent="0.25">
      <c r="B28" s="77"/>
      <c r="C28" s="78"/>
      <c r="D28" s="79"/>
      <c r="E28" s="80"/>
      <c r="F28" s="251"/>
    </row>
    <row r="29" spans="2:10" x14ac:dyDescent="0.25">
      <c r="B29" s="82">
        <v>14</v>
      </c>
      <c r="C29" s="86" t="s">
        <v>398</v>
      </c>
      <c r="D29" s="84" t="s">
        <v>399</v>
      </c>
      <c r="E29" s="85"/>
      <c r="F29" s="259">
        <f>F26+F24</f>
        <v>1.3956377677200003</v>
      </c>
      <c r="H29" s="253"/>
      <c r="I29" s="253"/>
      <c r="J29" s="253"/>
    </row>
    <row r="30" spans="2:10" ht="15.75" thickBot="1" x14ac:dyDescent="0.3">
      <c r="B30" s="71" t="s">
        <v>400</v>
      </c>
      <c r="C30" s="87" t="s">
        <v>401</v>
      </c>
      <c r="D30" s="73"/>
      <c r="E30" s="72"/>
      <c r="F30" s="254"/>
      <c r="H30" s="253"/>
      <c r="I30" s="253"/>
      <c r="J30" s="253"/>
    </row>
    <row r="31" spans="2:10" x14ac:dyDescent="0.25">
      <c r="I31" s="258"/>
      <c r="J31" s="253"/>
    </row>
    <row r="32" spans="2:10" x14ac:dyDescent="0.25">
      <c r="F32" s="253"/>
      <c r="H32" s="253"/>
      <c r="I32" s="253"/>
      <c r="J32" s="253"/>
    </row>
    <row r="33" spans="6:10" x14ac:dyDescent="0.25">
      <c r="F33" s="253"/>
      <c r="H33" s="253"/>
      <c r="I33" s="253"/>
      <c r="J33" s="253"/>
    </row>
    <row r="34" spans="6:10" x14ac:dyDescent="0.25">
      <c r="H34" s="253"/>
      <c r="I34" s="255"/>
    </row>
    <row r="35" spans="6:10" x14ac:dyDescent="0.25">
      <c r="F35" s="253"/>
      <c r="H35" s="253"/>
    </row>
    <row r="36" spans="6:10" x14ac:dyDescent="0.25">
      <c r="H36" s="256"/>
      <c r="I36" s="253"/>
    </row>
    <row r="37" spans="6:10" x14ac:dyDescent="0.25">
      <c r="H37" s="257"/>
      <c r="I37" s="253"/>
    </row>
    <row r="38" spans="6:10" x14ac:dyDescent="0.25">
      <c r="H38" s="256"/>
      <c r="I38" s="253"/>
    </row>
    <row r="40" spans="6:10" x14ac:dyDescent="0.25">
      <c r="I40" s="253"/>
    </row>
  </sheetData>
  <pageMargins left="0.7" right="0.7" top="0.75" bottom="0.75" header="0.3" footer="0.3"/>
  <pageSetup paperSize="9" scale="81" orientation="portrait" horizontalDpi="4294967293"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7"/>
  <sheetViews>
    <sheetView showGridLines="0" tabSelected="1" topLeftCell="A347" zoomScale="70" zoomScaleNormal="70" zoomScaleSheetLayoutView="80" workbookViewId="0">
      <selection activeCell="B319" sqref="B319:G353"/>
    </sheetView>
  </sheetViews>
  <sheetFormatPr baseColWidth="10" defaultColWidth="11.42578125" defaultRowHeight="12.95" customHeight="1" x14ac:dyDescent="0.2"/>
  <cols>
    <col min="1" max="1" width="1.85546875" style="280" customWidth="1"/>
    <col min="2" max="2" width="12.42578125" style="280" customWidth="1"/>
    <col min="3" max="3" width="87.140625" style="280" customWidth="1"/>
    <col min="4" max="4" width="4.5703125" style="280" customWidth="1"/>
    <col min="5" max="5" width="9.140625" style="280" customWidth="1"/>
    <col min="6" max="7" width="16.42578125" style="280" customWidth="1"/>
    <col min="8" max="16384" width="11.42578125" style="280"/>
  </cols>
  <sheetData>
    <row r="1" spans="2:7" ht="63" customHeight="1" x14ac:dyDescent="0.25">
      <c r="B1" s="306" t="s">
        <v>884</v>
      </c>
      <c r="C1" s="306"/>
      <c r="D1" s="306"/>
      <c r="E1" s="306"/>
      <c r="F1" s="306"/>
      <c r="G1" s="306"/>
    </row>
    <row r="2" spans="2:7" ht="12.95" customHeight="1" x14ac:dyDescent="0.2">
      <c r="B2" s="270"/>
      <c r="C2" s="270"/>
      <c r="D2" s="270"/>
      <c r="E2" s="270"/>
      <c r="F2" s="281"/>
      <c r="G2" s="282"/>
    </row>
    <row r="3" spans="2:7" ht="12.95" customHeight="1" thickBot="1" x14ac:dyDescent="0.25">
      <c r="B3" s="270"/>
      <c r="C3" s="270"/>
      <c r="D3" s="270"/>
      <c r="E3" s="270"/>
      <c r="F3" s="281"/>
      <c r="G3" s="282"/>
    </row>
    <row r="4" spans="2:7" ht="13.5" customHeight="1" thickBot="1" x14ac:dyDescent="0.25">
      <c r="B4" s="270"/>
      <c r="C4" s="270"/>
      <c r="D4" s="270"/>
      <c r="E4" s="270"/>
      <c r="F4" s="307"/>
      <c r="G4" s="308"/>
    </row>
    <row r="5" spans="2:7" ht="12.95" customHeight="1" x14ac:dyDescent="0.2">
      <c r="B5" s="311" t="s">
        <v>116</v>
      </c>
      <c r="C5" s="313" t="s">
        <v>0</v>
      </c>
      <c r="D5" s="313" t="s">
        <v>1</v>
      </c>
      <c r="E5" s="313" t="s">
        <v>858</v>
      </c>
      <c r="F5" s="313" t="s">
        <v>859</v>
      </c>
      <c r="G5" s="309" t="s">
        <v>862</v>
      </c>
    </row>
    <row r="6" spans="2:7" ht="12.95" customHeight="1" thickBot="1" x14ac:dyDescent="0.25">
      <c r="B6" s="312"/>
      <c r="C6" s="314"/>
      <c r="D6" s="314"/>
      <c r="E6" s="314"/>
      <c r="F6" s="314"/>
      <c r="G6" s="310"/>
    </row>
    <row r="7" spans="2:7" ht="12.95" customHeight="1" thickBot="1" x14ac:dyDescent="0.25">
      <c r="B7" s="271" t="s">
        <v>124</v>
      </c>
      <c r="C7" s="271" t="s">
        <v>141</v>
      </c>
      <c r="D7" s="283"/>
      <c r="E7" s="283"/>
      <c r="F7" s="284"/>
      <c r="G7" s="284"/>
    </row>
    <row r="8" spans="2:7" ht="12.95" customHeight="1" x14ac:dyDescent="0.2">
      <c r="B8" s="285" t="s">
        <v>795</v>
      </c>
      <c r="C8" s="272" t="s">
        <v>197</v>
      </c>
      <c r="D8" s="286" t="s">
        <v>77</v>
      </c>
      <c r="E8" s="287">
        <v>1</v>
      </c>
      <c r="F8" s="288"/>
      <c r="G8" s="288"/>
    </row>
    <row r="9" spans="2:7" ht="12.95" customHeight="1" x14ac:dyDescent="0.2">
      <c r="B9" s="285" t="s">
        <v>796</v>
      </c>
      <c r="C9" s="273" t="s">
        <v>133</v>
      </c>
      <c r="D9" s="286" t="s">
        <v>77</v>
      </c>
      <c r="E9" s="287">
        <v>1</v>
      </c>
      <c r="F9" s="288"/>
      <c r="G9" s="288"/>
    </row>
    <row r="10" spans="2:7" ht="12.95" customHeight="1" x14ac:dyDescent="0.2">
      <c r="B10" s="285" t="s">
        <v>797</v>
      </c>
      <c r="C10" s="272" t="s">
        <v>192</v>
      </c>
      <c r="D10" s="286" t="s">
        <v>77</v>
      </c>
      <c r="E10" s="287">
        <v>1</v>
      </c>
      <c r="F10" s="288"/>
      <c r="G10" s="288"/>
    </row>
    <row r="11" spans="2:7" ht="12.95" customHeight="1" x14ac:dyDescent="0.2">
      <c r="B11" s="285" t="s">
        <v>798</v>
      </c>
      <c r="C11" s="273" t="s">
        <v>193</v>
      </c>
      <c r="D11" s="286" t="s">
        <v>77</v>
      </c>
      <c r="E11" s="287">
        <v>1</v>
      </c>
      <c r="F11" s="288"/>
      <c r="G11" s="288"/>
    </row>
    <row r="12" spans="2:7" ht="12.95" customHeight="1" x14ac:dyDescent="0.2">
      <c r="B12" s="285" t="s">
        <v>799</v>
      </c>
      <c r="C12" s="274" t="s">
        <v>194</v>
      </c>
      <c r="D12" s="286" t="s">
        <v>77</v>
      </c>
      <c r="E12" s="287">
        <v>1</v>
      </c>
      <c r="F12" s="288"/>
      <c r="G12" s="288"/>
    </row>
    <row r="13" spans="2:7" ht="12.95" customHeight="1" x14ac:dyDescent="0.2">
      <c r="B13" s="285" t="s">
        <v>800</v>
      </c>
      <c r="C13" s="275" t="s">
        <v>134</v>
      </c>
      <c r="D13" s="286" t="s">
        <v>77</v>
      </c>
      <c r="E13" s="287">
        <v>1</v>
      </c>
      <c r="F13" s="288"/>
      <c r="G13" s="288"/>
    </row>
    <row r="14" spans="2:7" ht="12.95" customHeight="1" x14ac:dyDescent="0.2">
      <c r="B14" s="285" t="s">
        <v>801</v>
      </c>
      <c r="C14" s="274" t="s">
        <v>135</v>
      </c>
      <c r="D14" s="286" t="s">
        <v>77</v>
      </c>
      <c r="E14" s="287">
        <v>1</v>
      </c>
      <c r="F14" s="288"/>
      <c r="G14" s="288"/>
    </row>
    <row r="15" spans="2:7" ht="12.95" customHeight="1" x14ac:dyDescent="0.2">
      <c r="B15" s="285" t="s">
        <v>802</v>
      </c>
      <c r="C15" s="274" t="s">
        <v>195</v>
      </c>
      <c r="D15" s="286" t="s">
        <v>77</v>
      </c>
      <c r="E15" s="287">
        <v>1</v>
      </c>
      <c r="F15" s="288"/>
      <c r="G15" s="288"/>
    </row>
    <row r="16" spans="2:7" ht="12.95" customHeight="1" x14ac:dyDescent="0.2">
      <c r="B16" s="285" t="s">
        <v>803</v>
      </c>
      <c r="C16" s="272" t="s">
        <v>136</v>
      </c>
      <c r="D16" s="286" t="s">
        <v>77</v>
      </c>
      <c r="E16" s="287">
        <v>1</v>
      </c>
      <c r="F16" s="288"/>
      <c r="G16" s="288"/>
    </row>
    <row r="17" spans="1:7" ht="12.95" customHeight="1" x14ac:dyDescent="0.2">
      <c r="B17" s="285" t="s">
        <v>804</v>
      </c>
      <c r="C17" s="276" t="s">
        <v>137</v>
      </c>
      <c r="D17" s="286" t="s">
        <v>77</v>
      </c>
      <c r="E17" s="287">
        <v>1</v>
      </c>
      <c r="F17" s="288"/>
      <c r="G17" s="288"/>
    </row>
    <row r="18" spans="1:7" ht="12.95" customHeight="1" x14ac:dyDescent="0.2">
      <c r="B18" s="285" t="s">
        <v>805</v>
      </c>
      <c r="C18" s="276" t="s">
        <v>138</v>
      </c>
      <c r="D18" s="286" t="s">
        <v>77</v>
      </c>
      <c r="E18" s="287">
        <v>1</v>
      </c>
      <c r="F18" s="288"/>
      <c r="G18" s="288"/>
    </row>
    <row r="19" spans="1:7" ht="12.95" customHeight="1" x14ac:dyDescent="0.2">
      <c r="B19" s="285" t="s">
        <v>806</v>
      </c>
      <c r="C19" s="274" t="s">
        <v>139</v>
      </c>
      <c r="D19" s="286" t="s">
        <v>77</v>
      </c>
      <c r="E19" s="287">
        <v>1</v>
      </c>
      <c r="F19" s="288"/>
      <c r="G19" s="288"/>
    </row>
    <row r="20" spans="1:7" ht="12.95" customHeight="1" thickBot="1" x14ac:dyDescent="0.25">
      <c r="A20" s="289"/>
      <c r="B20" s="285" t="s">
        <v>807</v>
      </c>
      <c r="C20" s="274" t="s">
        <v>140</v>
      </c>
      <c r="D20" s="286" t="s">
        <v>77</v>
      </c>
      <c r="E20" s="287">
        <v>1</v>
      </c>
      <c r="F20" s="288"/>
      <c r="G20" s="288"/>
    </row>
    <row r="21" spans="1:7" ht="12.95" customHeight="1" thickBot="1" x14ac:dyDescent="0.25">
      <c r="A21" s="290"/>
      <c r="B21" s="277" t="s">
        <v>125</v>
      </c>
      <c r="C21" s="277" t="s">
        <v>117</v>
      </c>
      <c r="D21" s="291"/>
      <c r="E21" s="291"/>
      <c r="F21" s="292"/>
      <c r="G21" s="292"/>
    </row>
    <row r="22" spans="1:7" ht="12.95" customHeight="1" x14ac:dyDescent="0.2">
      <c r="A22" s="289"/>
      <c r="B22" s="285" t="s">
        <v>427</v>
      </c>
      <c r="C22" s="273" t="s">
        <v>85</v>
      </c>
      <c r="D22" s="286" t="s">
        <v>77</v>
      </c>
      <c r="E22" s="287">
        <v>1</v>
      </c>
      <c r="F22" s="288"/>
      <c r="G22" s="288"/>
    </row>
    <row r="23" spans="1:7" ht="12.95" customHeight="1" x14ac:dyDescent="0.2">
      <c r="A23" s="289"/>
      <c r="B23" s="285" t="s">
        <v>429</v>
      </c>
      <c r="C23" s="274" t="s">
        <v>88</v>
      </c>
      <c r="D23" s="286" t="s">
        <v>89</v>
      </c>
      <c r="E23" s="287">
        <v>95.25</v>
      </c>
      <c r="F23" s="288"/>
      <c r="G23" s="288"/>
    </row>
    <row r="24" spans="1:7" ht="12.95" customHeight="1" x14ac:dyDescent="0.2">
      <c r="A24" s="289"/>
      <c r="B24" s="285" t="s">
        <v>430</v>
      </c>
      <c r="C24" s="276" t="s">
        <v>4</v>
      </c>
      <c r="D24" s="286" t="s">
        <v>5</v>
      </c>
      <c r="E24" s="287">
        <v>1</v>
      </c>
      <c r="F24" s="288"/>
      <c r="G24" s="288"/>
    </row>
    <row r="25" spans="1:7" ht="12.95" customHeight="1" x14ac:dyDescent="0.2">
      <c r="A25" s="289"/>
      <c r="B25" s="285" t="s">
        <v>431</v>
      </c>
      <c r="C25" s="274" t="s">
        <v>6</v>
      </c>
      <c r="D25" s="286" t="s">
        <v>7</v>
      </c>
      <c r="E25" s="287">
        <v>71</v>
      </c>
      <c r="F25" s="288"/>
      <c r="G25" s="288"/>
    </row>
    <row r="26" spans="1:7" ht="12.95" customHeight="1" x14ac:dyDescent="0.2">
      <c r="A26" s="289"/>
      <c r="B26" s="285" t="s">
        <v>432</v>
      </c>
      <c r="C26" s="274" t="s">
        <v>8</v>
      </c>
      <c r="D26" s="286" t="s">
        <v>7</v>
      </c>
      <c r="E26" s="287">
        <v>198</v>
      </c>
      <c r="F26" s="288"/>
      <c r="G26" s="288"/>
    </row>
    <row r="27" spans="1:7" ht="12.95" customHeight="1" x14ac:dyDescent="0.2">
      <c r="A27" s="289"/>
      <c r="B27" s="285" t="s">
        <v>433</v>
      </c>
      <c r="C27" s="274" t="s">
        <v>96</v>
      </c>
      <c r="D27" s="286" t="s">
        <v>89</v>
      </c>
      <c r="E27" s="287">
        <v>617.32000000000005</v>
      </c>
      <c r="F27" s="288"/>
      <c r="G27" s="288"/>
    </row>
    <row r="28" spans="1:7" ht="12.95" customHeight="1" x14ac:dyDescent="0.2">
      <c r="A28" s="289"/>
      <c r="B28" s="285" t="s">
        <v>434</v>
      </c>
      <c r="C28" s="274" t="s">
        <v>99</v>
      </c>
      <c r="D28" s="286" t="s">
        <v>89</v>
      </c>
      <c r="E28" s="287">
        <v>45</v>
      </c>
      <c r="F28" s="288"/>
      <c r="G28" s="288"/>
    </row>
    <row r="29" spans="1:7" ht="27" customHeight="1" x14ac:dyDescent="0.2">
      <c r="A29" s="289"/>
      <c r="B29" s="285" t="s">
        <v>435</v>
      </c>
      <c r="C29" s="274" t="s">
        <v>100</v>
      </c>
      <c r="D29" s="286" t="s">
        <v>33</v>
      </c>
      <c r="E29" s="287">
        <v>31.1</v>
      </c>
      <c r="F29" s="293"/>
      <c r="G29" s="293"/>
    </row>
    <row r="30" spans="1:7" ht="27" customHeight="1" x14ac:dyDescent="0.2">
      <c r="A30" s="289"/>
      <c r="B30" s="285" t="s">
        <v>885</v>
      </c>
      <c r="C30" s="274" t="s">
        <v>863</v>
      </c>
      <c r="D30" s="286" t="s">
        <v>89</v>
      </c>
      <c r="E30" s="287">
        <v>617.32000000000005</v>
      </c>
      <c r="F30" s="293"/>
      <c r="G30" s="293"/>
    </row>
    <row r="31" spans="1:7" ht="12.95" customHeight="1" x14ac:dyDescent="0.2">
      <c r="A31" s="289"/>
      <c r="B31" s="285" t="s">
        <v>436</v>
      </c>
      <c r="C31" s="274" t="s">
        <v>109</v>
      </c>
      <c r="D31" s="286" t="s">
        <v>89</v>
      </c>
      <c r="E31" s="287">
        <v>6</v>
      </c>
      <c r="F31" s="293"/>
      <c r="G31" s="293"/>
    </row>
    <row r="32" spans="1:7" ht="12.95" customHeight="1" x14ac:dyDescent="0.2">
      <c r="A32" s="289"/>
      <c r="B32" s="285" t="s">
        <v>437</v>
      </c>
      <c r="C32" s="274" t="s">
        <v>110</v>
      </c>
      <c r="D32" s="286" t="s">
        <v>111</v>
      </c>
      <c r="E32" s="287">
        <v>22.054680000000001</v>
      </c>
      <c r="F32" s="293"/>
      <c r="G32" s="293"/>
    </row>
    <row r="33" spans="1:7" ht="26.25" customHeight="1" x14ac:dyDescent="0.2">
      <c r="A33" s="289"/>
      <c r="B33" s="285" t="s">
        <v>438</v>
      </c>
      <c r="C33" s="274" t="s">
        <v>864</v>
      </c>
      <c r="D33" s="286" t="s">
        <v>89</v>
      </c>
      <c r="E33" s="287">
        <v>214.79</v>
      </c>
      <c r="F33" s="293"/>
      <c r="G33" s="293"/>
    </row>
    <row r="34" spans="1:7" ht="12.95" customHeight="1" x14ac:dyDescent="0.2">
      <c r="A34" s="289"/>
      <c r="B34" s="285" t="s">
        <v>439</v>
      </c>
      <c r="C34" s="274" t="s">
        <v>114</v>
      </c>
      <c r="D34" s="286" t="s">
        <v>7</v>
      </c>
      <c r="E34" s="287">
        <v>609.20000000000005</v>
      </c>
      <c r="F34" s="288"/>
      <c r="G34" s="288"/>
    </row>
    <row r="35" spans="1:7" ht="12.95" customHeight="1" x14ac:dyDescent="0.2">
      <c r="A35" s="289"/>
      <c r="B35" s="285" t="s">
        <v>440</v>
      </c>
      <c r="C35" s="274" t="s">
        <v>115</v>
      </c>
      <c r="D35" s="286" t="s">
        <v>77</v>
      </c>
      <c r="E35" s="287">
        <v>1</v>
      </c>
      <c r="F35" s="288"/>
      <c r="G35" s="288"/>
    </row>
    <row r="36" spans="1:7" ht="12.95" customHeight="1" x14ac:dyDescent="0.2">
      <c r="A36" s="289"/>
      <c r="B36" s="285" t="s">
        <v>441</v>
      </c>
      <c r="C36" s="274" t="s">
        <v>15</v>
      </c>
      <c r="D36" s="286" t="s">
        <v>7</v>
      </c>
      <c r="E36" s="287">
        <v>128</v>
      </c>
      <c r="F36" s="288"/>
      <c r="G36" s="288"/>
    </row>
    <row r="37" spans="1:7" ht="12.95" customHeight="1" x14ac:dyDescent="0.2">
      <c r="A37" s="289"/>
      <c r="B37" s="285" t="s">
        <v>442</v>
      </c>
      <c r="C37" s="274" t="s">
        <v>20</v>
      </c>
      <c r="D37" s="286" t="s">
        <v>7</v>
      </c>
      <c r="E37" s="287">
        <v>3</v>
      </c>
      <c r="F37" s="288"/>
      <c r="G37" s="288"/>
    </row>
    <row r="38" spans="1:7" ht="12.95" customHeight="1" x14ac:dyDescent="0.2">
      <c r="A38" s="289"/>
      <c r="B38" s="285" t="s">
        <v>443</v>
      </c>
      <c r="C38" s="274" t="s">
        <v>22</v>
      </c>
      <c r="D38" s="286" t="s">
        <v>23</v>
      </c>
      <c r="E38" s="287">
        <v>1</v>
      </c>
      <c r="F38" s="288"/>
      <c r="G38" s="288"/>
    </row>
    <row r="39" spans="1:7" ht="12.95" customHeight="1" x14ac:dyDescent="0.2">
      <c r="A39" s="289"/>
      <c r="B39" s="285" t="s">
        <v>444</v>
      </c>
      <c r="C39" s="274" t="s">
        <v>25</v>
      </c>
      <c r="D39" s="286" t="s">
        <v>7</v>
      </c>
      <c r="E39" s="287">
        <v>43</v>
      </c>
      <c r="F39" s="288"/>
      <c r="G39" s="288"/>
    </row>
    <row r="40" spans="1:7" ht="12.95" customHeight="1" x14ac:dyDescent="0.2">
      <c r="A40" s="289"/>
      <c r="B40" s="285" t="s">
        <v>445</v>
      </c>
      <c r="C40" s="274" t="s">
        <v>26</v>
      </c>
      <c r="D40" s="286" t="s">
        <v>7</v>
      </c>
      <c r="E40" s="287">
        <v>28.950000000000003</v>
      </c>
      <c r="F40" s="288"/>
      <c r="G40" s="288"/>
    </row>
    <row r="41" spans="1:7" ht="12.95" customHeight="1" x14ac:dyDescent="0.2">
      <c r="A41" s="289"/>
      <c r="B41" s="285" t="s">
        <v>446</v>
      </c>
      <c r="C41" s="274" t="s">
        <v>27</v>
      </c>
      <c r="D41" s="286" t="s">
        <v>7</v>
      </c>
      <c r="E41" s="287">
        <v>24</v>
      </c>
      <c r="F41" s="288"/>
      <c r="G41" s="288"/>
    </row>
    <row r="42" spans="1:7" ht="12.95" customHeight="1" x14ac:dyDescent="0.2">
      <c r="A42" s="289"/>
      <c r="B42" s="285" t="s">
        <v>447</v>
      </c>
      <c r="C42" s="274" t="s">
        <v>28</v>
      </c>
      <c r="D42" s="286" t="s">
        <v>7</v>
      </c>
      <c r="E42" s="287">
        <v>15</v>
      </c>
      <c r="F42" s="288"/>
      <c r="G42" s="288"/>
    </row>
    <row r="43" spans="1:7" ht="12.95" customHeight="1" x14ac:dyDescent="0.2">
      <c r="A43" s="289"/>
      <c r="B43" s="285" t="s">
        <v>448</v>
      </c>
      <c r="C43" s="274" t="s">
        <v>31</v>
      </c>
      <c r="D43" s="286" t="s">
        <v>7</v>
      </c>
      <c r="E43" s="287">
        <v>20</v>
      </c>
      <c r="F43" s="288"/>
      <c r="G43" s="288"/>
    </row>
    <row r="44" spans="1:7" ht="12.95" customHeight="1" x14ac:dyDescent="0.2">
      <c r="A44" s="289"/>
      <c r="B44" s="285" t="s">
        <v>449</v>
      </c>
      <c r="C44" s="274" t="s">
        <v>32</v>
      </c>
      <c r="D44" s="286" t="s">
        <v>33</v>
      </c>
      <c r="E44" s="287">
        <v>8</v>
      </c>
      <c r="F44" s="288"/>
      <c r="G44" s="288"/>
    </row>
    <row r="45" spans="1:7" ht="12.95" customHeight="1" x14ac:dyDescent="0.2">
      <c r="A45" s="289"/>
      <c r="B45" s="285" t="s">
        <v>450</v>
      </c>
      <c r="C45" s="274" t="s">
        <v>34</v>
      </c>
      <c r="D45" s="286" t="s">
        <v>33</v>
      </c>
      <c r="E45" s="287">
        <v>27</v>
      </c>
      <c r="F45" s="288"/>
      <c r="G45" s="288"/>
    </row>
    <row r="46" spans="1:7" ht="12.95" customHeight="1" x14ac:dyDescent="0.2">
      <c r="A46" s="289"/>
      <c r="B46" s="285" t="s">
        <v>886</v>
      </c>
      <c r="C46" s="274" t="s">
        <v>865</v>
      </c>
      <c r="D46" s="286" t="s">
        <v>7</v>
      </c>
      <c r="E46" s="287">
        <v>95</v>
      </c>
      <c r="F46" s="293"/>
      <c r="G46" s="293"/>
    </row>
    <row r="47" spans="1:7" ht="12.95" customHeight="1" x14ac:dyDescent="0.2">
      <c r="A47" s="289"/>
      <c r="B47" s="285" t="s">
        <v>451</v>
      </c>
      <c r="C47" s="274" t="s">
        <v>36</v>
      </c>
      <c r="D47" s="286" t="s">
        <v>7</v>
      </c>
      <c r="E47" s="287">
        <v>141</v>
      </c>
      <c r="F47" s="288"/>
      <c r="G47" s="288"/>
    </row>
    <row r="48" spans="1:7" ht="12.95" customHeight="1" x14ac:dyDescent="0.2">
      <c r="A48" s="289"/>
      <c r="B48" s="285" t="s">
        <v>452</v>
      </c>
      <c r="C48" s="274" t="s">
        <v>37</v>
      </c>
      <c r="D48" s="286" t="s">
        <v>7</v>
      </c>
      <c r="E48" s="287">
        <v>12</v>
      </c>
      <c r="F48" s="288"/>
      <c r="G48" s="288"/>
    </row>
    <row r="49" spans="1:7" ht="12.95" customHeight="1" x14ac:dyDescent="0.2">
      <c r="A49" s="289"/>
      <c r="B49" s="285" t="s">
        <v>453</v>
      </c>
      <c r="C49" s="274" t="s">
        <v>38</v>
      </c>
      <c r="D49" s="286" t="s">
        <v>7</v>
      </c>
      <c r="E49" s="287">
        <v>19</v>
      </c>
      <c r="F49" s="288"/>
      <c r="G49" s="288"/>
    </row>
    <row r="50" spans="1:7" ht="12.95" customHeight="1" x14ac:dyDescent="0.2">
      <c r="A50" s="289"/>
      <c r="B50" s="285" t="s">
        <v>454</v>
      </c>
      <c r="C50" s="274" t="s">
        <v>46</v>
      </c>
      <c r="D50" s="286" t="s">
        <v>33</v>
      </c>
      <c r="E50" s="287">
        <v>95</v>
      </c>
      <c r="F50" s="288"/>
      <c r="G50" s="288"/>
    </row>
    <row r="51" spans="1:7" ht="12.95" customHeight="1" x14ac:dyDescent="0.2">
      <c r="A51" s="289"/>
      <c r="B51" s="285" t="s">
        <v>455</v>
      </c>
      <c r="C51" s="274" t="s">
        <v>47</v>
      </c>
      <c r="D51" s="286" t="s">
        <v>33</v>
      </c>
      <c r="E51" s="287">
        <v>14</v>
      </c>
      <c r="F51" s="288"/>
      <c r="G51" s="288"/>
    </row>
    <row r="52" spans="1:7" ht="12.95" customHeight="1" x14ac:dyDescent="0.2">
      <c r="A52" s="289"/>
      <c r="B52" s="285" t="s">
        <v>456</v>
      </c>
      <c r="C52" s="274" t="s">
        <v>59</v>
      </c>
      <c r="D52" s="286" t="s">
        <v>7</v>
      </c>
      <c r="E52" s="287">
        <v>68</v>
      </c>
      <c r="F52" s="288"/>
      <c r="G52" s="288"/>
    </row>
    <row r="53" spans="1:7" ht="12.95" customHeight="1" x14ac:dyDescent="0.2">
      <c r="A53" s="289"/>
      <c r="B53" s="285" t="s">
        <v>457</v>
      </c>
      <c r="C53" s="274" t="s">
        <v>61</v>
      </c>
      <c r="D53" s="286" t="s">
        <v>7</v>
      </c>
      <c r="E53" s="287">
        <v>286</v>
      </c>
      <c r="F53" s="288"/>
      <c r="G53" s="288"/>
    </row>
    <row r="54" spans="1:7" ht="12.95" customHeight="1" thickBot="1" x14ac:dyDescent="0.25">
      <c r="A54" s="289"/>
      <c r="B54" s="285" t="s">
        <v>458</v>
      </c>
      <c r="C54" s="274" t="s">
        <v>63</v>
      </c>
      <c r="D54" s="286" t="s">
        <v>7</v>
      </c>
      <c r="E54" s="287">
        <v>14</v>
      </c>
      <c r="F54" s="288"/>
      <c r="G54" s="288"/>
    </row>
    <row r="55" spans="1:7" ht="12.95" customHeight="1" thickBot="1" x14ac:dyDescent="0.25">
      <c r="B55" s="277" t="s">
        <v>126</v>
      </c>
      <c r="C55" s="277" t="s">
        <v>191</v>
      </c>
      <c r="D55" s="291"/>
      <c r="E55" s="291"/>
      <c r="F55" s="292"/>
      <c r="G55" s="292"/>
    </row>
    <row r="56" spans="1:7" ht="12.95" customHeight="1" x14ac:dyDescent="0.2">
      <c r="A56" s="289"/>
      <c r="B56" s="285" t="s">
        <v>459</v>
      </c>
      <c r="C56" s="274" t="s">
        <v>85</v>
      </c>
      <c r="D56" s="286" t="s">
        <v>77</v>
      </c>
      <c r="E56" s="287">
        <v>1</v>
      </c>
      <c r="F56" s="288"/>
      <c r="G56" s="288"/>
    </row>
    <row r="57" spans="1:7" ht="12.95" customHeight="1" x14ac:dyDescent="0.2">
      <c r="A57" s="289"/>
      <c r="B57" s="285" t="s">
        <v>460</v>
      </c>
      <c r="C57" s="274" t="s">
        <v>86</v>
      </c>
      <c r="D57" s="286" t="s">
        <v>7</v>
      </c>
      <c r="E57" s="287">
        <v>303</v>
      </c>
      <c r="F57" s="288"/>
      <c r="G57" s="288"/>
    </row>
    <row r="58" spans="1:7" ht="12.95" customHeight="1" x14ac:dyDescent="0.2">
      <c r="A58" s="289"/>
      <c r="B58" s="285" t="s">
        <v>461</v>
      </c>
      <c r="C58" s="274" t="s">
        <v>88</v>
      </c>
      <c r="D58" s="286" t="s">
        <v>89</v>
      </c>
      <c r="E58" s="287">
        <v>63.47</v>
      </c>
      <c r="F58" s="288"/>
      <c r="G58" s="288"/>
    </row>
    <row r="59" spans="1:7" ht="12.95" customHeight="1" x14ac:dyDescent="0.2">
      <c r="A59" s="289"/>
      <c r="B59" s="285" t="s">
        <v>462</v>
      </c>
      <c r="C59" s="274" t="s">
        <v>71</v>
      </c>
      <c r="D59" s="286" t="s">
        <v>7</v>
      </c>
      <c r="E59" s="287">
        <v>18.149999999999999</v>
      </c>
      <c r="F59" s="288"/>
      <c r="G59" s="288"/>
    </row>
    <row r="60" spans="1:7" ht="12.95" customHeight="1" x14ac:dyDescent="0.2">
      <c r="A60" s="289"/>
      <c r="B60" s="285" t="s">
        <v>463</v>
      </c>
      <c r="C60" s="274" t="s">
        <v>4</v>
      </c>
      <c r="D60" s="286" t="s">
        <v>5</v>
      </c>
      <c r="E60" s="287">
        <v>2</v>
      </c>
      <c r="F60" s="288"/>
      <c r="G60" s="288"/>
    </row>
    <row r="61" spans="1:7" ht="12.95" customHeight="1" x14ac:dyDescent="0.2">
      <c r="A61" s="289"/>
      <c r="B61" s="285" t="s">
        <v>464</v>
      </c>
      <c r="C61" s="274" t="s">
        <v>78</v>
      </c>
      <c r="D61" s="286" t="s">
        <v>77</v>
      </c>
      <c r="E61" s="287">
        <v>1</v>
      </c>
      <c r="F61" s="288"/>
      <c r="G61" s="288"/>
    </row>
    <row r="62" spans="1:7" ht="12.95" customHeight="1" x14ac:dyDescent="0.2">
      <c r="A62" s="289"/>
      <c r="B62" s="285" t="s">
        <v>465</v>
      </c>
      <c r="C62" s="274" t="s">
        <v>8</v>
      </c>
      <c r="D62" s="286" t="s">
        <v>7</v>
      </c>
      <c r="E62" s="287">
        <v>142</v>
      </c>
      <c r="F62" s="288"/>
      <c r="G62" s="288"/>
    </row>
    <row r="63" spans="1:7" ht="12.95" customHeight="1" x14ac:dyDescent="0.2">
      <c r="A63" s="289"/>
      <c r="B63" s="285" t="s">
        <v>466</v>
      </c>
      <c r="C63" s="274" t="s">
        <v>6</v>
      </c>
      <c r="D63" s="286" t="s">
        <v>7</v>
      </c>
      <c r="E63" s="287">
        <v>299</v>
      </c>
      <c r="F63" s="288"/>
      <c r="G63" s="288"/>
    </row>
    <row r="64" spans="1:7" ht="12.95" customHeight="1" x14ac:dyDescent="0.2">
      <c r="A64" s="289"/>
      <c r="B64" s="285" t="s">
        <v>467</v>
      </c>
      <c r="C64" s="274" t="s">
        <v>866</v>
      </c>
      <c r="D64" s="286" t="s">
        <v>89</v>
      </c>
      <c r="E64" s="287">
        <v>13</v>
      </c>
      <c r="F64" s="293"/>
      <c r="G64" s="293"/>
    </row>
    <row r="65" spans="1:7" ht="12.95" customHeight="1" x14ac:dyDescent="0.2">
      <c r="A65" s="289"/>
      <c r="B65" s="285" t="s">
        <v>468</v>
      </c>
      <c r="C65" s="274" t="s">
        <v>96</v>
      </c>
      <c r="D65" s="286" t="s">
        <v>89</v>
      </c>
      <c r="E65" s="287">
        <v>3700</v>
      </c>
      <c r="F65" s="293"/>
      <c r="G65" s="293"/>
    </row>
    <row r="66" spans="1:7" ht="12.95" customHeight="1" x14ac:dyDescent="0.2">
      <c r="A66" s="289"/>
      <c r="B66" s="285" t="s">
        <v>469</v>
      </c>
      <c r="C66" s="274" t="s">
        <v>97</v>
      </c>
      <c r="D66" s="286" t="s">
        <v>89</v>
      </c>
      <c r="E66" s="287">
        <v>1000</v>
      </c>
      <c r="F66" s="293"/>
      <c r="G66" s="293"/>
    </row>
    <row r="67" spans="1:7" ht="12.95" customHeight="1" x14ac:dyDescent="0.2">
      <c r="A67" s="289"/>
      <c r="B67" s="285" t="s">
        <v>470</v>
      </c>
      <c r="C67" s="274" t="s">
        <v>99</v>
      </c>
      <c r="D67" s="286" t="s">
        <v>89</v>
      </c>
      <c r="E67" s="287">
        <v>600</v>
      </c>
      <c r="F67" s="293"/>
      <c r="G67" s="293"/>
    </row>
    <row r="68" spans="1:7" ht="12.95" customHeight="1" x14ac:dyDescent="0.2">
      <c r="A68" s="289"/>
      <c r="B68" s="285" t="s">
        <v>471</v>
      </c>
      <c r="C68" s="274" t="s">
        <v>867</v>
      </c>
      <c r="D68" s="286" t="s">
        <v>89</v>
      </c>
      <c r="E68" s="287">
        <v>3700</v>
      </c>
      <c r="F68" s="293"/>
      <c r="G68" s="293"/>
    </row>
    <row r="69" spans="1:7" ht="12.95" customHeight="1" x14ac:dyDescent="0.2">
      <c r="A69" s="289"/>
      <c r="B69" s="285" t="s">
        <v>472</v>
      </c>
      <c r="C69" s="274" t="s">
        <v>101</v>
      </c>
      <c r="D69" s="286" t="s">
        <v>89</v>
      </c>
      <c r="E69" s="287">
        <v>585</v>
      </c>
      <c r="F69" s="288"/>
      <c r="G69" s="288"/>
    </row>
    <row r="70" spans="1:7" ht="12.95" customHeight="1" x14ac:dyDescent="0.2">
      <c r="A70" s="289"/>
      <c r="B70" s="285" t="s">
        <v>473</v>
      </c>
      <c r="C70" s="274" t="s">
        <v>102</v>
      </c>
      <c r="D70" s="286" t="s">
        <v>89</v>
      </c>
      <c r="E70" s="287">
        <v>13.968</v>
      </c>
      <c r="F70" s="288"/>
      <c r="G70" s="288"/>
    </row>
    <row r="71" spans="1:7" ht="12.95" customHeight="1" x14ac:dyDescent="0.2">
      <c r="A71" s="289"/>
      <c r="B71" s="285" t="s">
        <v>474</v>
      </c>
      <c r="C71" s="274" t="s">
        <v>108</v>
      </c>
      <c r="D71" s="286" t="s">
        <v>89</v>
      </c>
      <c r="E71" s="287">
        <v>18</v>
      </c>
      <c r="F71" s="288"/>
      <c r="G71" s="288"/>
    </row>
    <row r="72" spans="1:7" ht="12.95" customHeight="1" x14ac:dyDescent="0.2">
      <c r="A72" s="289"/>
      <c r="B72" s="285" t="s">
        <v>475</v>
      </c>
      <c r="C72" s="274" t="s">
        <v>109</v>
      </c>
      <c r="D72" s="286" t="s">
        <v>89</v>
      </c>
      <c r="E72" s="287">
        <v>27</v>
      </c>
      <c r="F72" s="288"/>
      <c r="G72" s="288"/>
    </row>
    <row r="73" spans="1:7" ht="12.95" customHeight="1" x14ac:dyDescent="0.2">
      <c r="A73" s="289"/>
      <c r="B73" s="285" t="s">
        <v>476</v>
      </c>
      <c r="C73" s="274" t="s">
        <v>110</v>
      </c>
      <c r="D73" s="286" t="s">
        <v>111</v>
      </c>
      <c r="E73" s="287">
        <v>91</v>
      </c>
      <c r="F73" s="288"/>
      <c r="G73" s="288"/>
    </row>
    <row r="74" spans="1:7" ht="26.25" customHeight="1" x14ac:dyDescent="0.2">
      <c r="A74" s="289"/>
      <c r="B74" s="285" t="s">
        <v>477</v>
      </c>
      <c r="C74" s="274" t="s">
        <v>113</v>
      </c>
      <c r="D74" s="286" t="s">
        <v>7</v>
      </c>
      <c r="E74" s="287">
        <v>661.21</v>
      </c>
      <c r="F74" s="288"/>
      <c r="G74" s="288"/>
    </row>
    <row r="75" spans="1:7" ht="12.95" customHeight="1" x14ac:dyDescent="0.2">
      <c r="A75" s="289"/>
      <c r="B75" s="285" t="s">
        <v>478</v>
      </c>
      <c r="C75" s="274" t="s">
        <v>10</v>
      </c>
      <c r="D75" s="286" t="s">
        <v>7</v>
      </c>
      <c r="E75" s="287">
        <v>272.92</v>
      </c>
      <c r="F75" s="288"/>
      <c r="G75" s="288"/>
    </row>
    <row r="76" spans="1:7" ht="12.95" customHeight="1" x14ac:dyDescent="0.2">
      <c r="A76" s="289"/>
      <c r="B76" s="285" t="s">
        <v>479</v>
      </c>
      <c r="C76" s="274" t="s">
        <v>11</v>
      </c>
      <c r="D76" s="286" t="s">
        <v>7</v>
      </c>
      <c r="E76" s="287">
        <v>67</v>
      </c>
      <c r="F76" s="288"/>
      <c r="G76" s="288"/>
    </row>
    <row r="77" spans="1:7" ht="12.95" customHeight="1" x14ac:dyDescent="0.2">
      <c r="A77" s="289"/>
      <c r="B77" s="285" t="s">
        <v>480</v>
      </c>
      <c r="C77" s="274" t="s">
        <v>12</v>
      </c>
      <c r="D77" s="286" t="s">
        <v>5</v>
      </c>
      <c r="E77" s="287">
        <v>5</v>
      </c>
      <c r="F77" s="288"/>
      <c r="G77" s="288"/>
    </row>
    <row r="78" spans="1:7" ht="12.95" customHeight="1" x14ac:dyDescent="0.2">
      <c r="A78" s="289"/>
      <c r="B78" s="285" t="s">
        <v>481</v>
      </c>
      <c r="C78" s="274" t="s">
        <v>743</v>
      </c>
      <c r="D78" s="286" t="s">
        <v>77</v>
      </c>
      <c r="E78" s="287">
        <v>1</v>
      </c>
      <c r="F78" s="288"/>
      <c r="G78" s="288"/>
    </row>
    <row r="79" spans="1:7" ht="12.95" customHeight="1" x14ac:dyDescent="0.2">
      <c r="A79" s="289"/>
      <c r="B79" s="285" t="s">
        <v>482</v>
      </c>
      <c r="C79" s="274" t="s">
        <v>15</v>
      </c>
      <c r="D79" s="286" t="s">
        <v>7</v>
      </c>
      <c r="E79" s="287">
        <v>286</v>
      </c>
      <c r="F79" s="288"/>
      <c r="G79" s="288"/>
    </row>
    <row r="80" spans="1:7" ht="12.95" customHeight="1" x14ac:dyDescent="0.2">
      <c r="A80" s="289"/>
      <c r="B80" s="285" t="s">
        <v>483</v>
      </c>
      <c r="C80" s="274" t="s">
        <v>18</v>
      </c>
      <c r="D80" s="286" t="s">
        <v>7</v>
      </c>
      <c r="E80" s="287">
        <v>256.5</v>
      </c>
      <c r="F80" s="288"/>
      <c r="G80" s="288"/>
    </row>
    <row r="81" spans="1:7" ht="12.95" customHeight="1" x14ac:dyDescent="0.2">
      <c r="A81" s="289"/>
      <c r="B81" s="285" t="s">
        <v>484</v>
      </c>
      <c r="C81" s="274" t="s">
        <v>20</v>
      </c>
      <c r="D81" s="286" t="s">
        <v>7</v>
      </c>
      <c r="E81" s="287">
        <v>5.2</v>
      </c>
      <c r="F81" s="288"/>
      <c r="G81" s="288"/>
    </row>
    <row r="82" spans="1:7" ht="12.95" customHeight="1" x14ac:dyDescent="0.2">
      <c r="A82" s="289"/>
      <c r="B82" s="285" t="s">
        <v>485</v>
      </c>
      <c r="C82" s="274" t="s">
        <v>25</v>
      </c>
      <c r="D82" s="286" t="s">
        <v>7</v>
      </c>
      <c r="E82" s="287">
        <v>48</v>
      </c>
      <c r="F82" s="288"/>
      <c r="G82" s="288"/>
    </row>
    <row r="83" spans="1:7" ht="12.95" customHeight="1" x14ac:dyDescent="0.2">
      <c r="A83" s="289"/>
      <c r="B83" s="285" t="s">
        <v>486</v>
      </c>
      <c r="C83" s="274" t="s">
        <v>26</v>
      </c>
      <c r="D83" s="286" t="s">
        <v>7</v>
      </c>
      <c r="E83" s="287">
        <v>43</v>
      </c>
      <c r="F83" s="288"/>
      <c r="G83" s="288"/>
    </row>
    <row r="84" spans="1:7" ht="12.95" customHeight="1" x14ac:dyDescent="0.2">
      <c r="A84" s="289"/>
      <c r="B84" s="285" t="s">
        <v>487</v>
      </c>
      <c r="C84" s="274" t="s">
        <v>27</v>
      </c>
      <c r="D84" s="286" t="s">
        <v>7</v>
      </c>
      <c r="E84" s="287">
        <v>117</v>
      </c>
      <c r="F84" s="288"/>
      <c r="G84" s="288"/>
    </row>
    <row r="85" spans="1:7" ht="12.95" customHeight="1" x14ac:dyDescent="0.2">
      <c r="A85" s="289"/>
      <c r="B85" s="285" t="s">
        <v>488</v>
      </c>
      <c r="C85" s="274" t="s">
        <v>28</v>
      </c>
      <c r="D85" s="286" t="s">
        <v>7</v>
      </c>
      <c r="E85" s="287">
        <v>13</v>
      </c>
      <c r="F85" s="288"/>
      <c r="G85" s="288"/>
    </row>
    <row r="86" spans="1:7" ht="12.95" customHeight="1" x14ac:dyDescent="0.2">
      <c r="A86" s="289"/>
      <c r="B86" s="285" t="s">
        <v>489</v>
      </c>
      <c r="C86" s="274" t="s">
        <v>31</v>
      </c>
      <c r="D86" s="286" t="s">
        <v>7</v>
      </c>
      <c r="E86" s="287">
        <v>14.5</v>
      </c>
      <c r="F86" s="288"/>
      <c r="G86" s="288"/>
    </row>
    <row r="87" spans="1:7" ht="12.95" customHeight="1" x14ac:dyDescent="0.2">
      <c r="A87" s="289"/>
      <c r="B87" s="285" t="s">
        <v>490</v>
      </c>
      <c r="C87" s="274" t="s">
        <v>32</v>
      </c>
      <c r="D87" s="286" t="s">
        <v>33</v>
      </c>
      <c r="E87" s="287">
        <v>13</v>
      </c>
      <c r="F87" s="288"/>
      <c r="G87" s="288"/>
    </row>
    <row r="88" spans="1:7" ht="12.95" customHeight="1" x14ac:dyDescent="0.2">
      <c r="A88" s="289"/>
      <c r="B88" s="285" t="s">
        <v>793</v>
      </c>
      <c r="C88" s="274" t="s">
        <v>34</v>
      </c>
      <c r="D88" s="286" t="s">
        <v>33</v>
      </c>
      <c r="E88" s="287">
        <v>39.6</v>
      </c>
      <c r="F88" s="293"/>
      <c r="G88" s="293"/>
    </row>
    <row r="89" spans="1:7" ht="12.95" customHeight="1" x14ac:dyDescent="0.2">
      <c r="A89" s="289"/>
      <c r="B89" s="285" t="s">
        <v>887</v>
      </c>
      <c r="C89" s="274" t="s">
        <v>868</v>
      </c>
      <c r="D89" s="286" t="s">
        <v>7</v>
      </c>
      <c r="E89" s="287">
        <v>575.4</v>
      </c>
      <c r="F89" s="293"/>
      <c r="G89" s="293"/>
    </row>
    <row r="90" spans="1:7" ht="12.95" customHeight="1" x14ac:dyDescent="0.2">
      <c r="A90" s="289"/>
      <c r="B90" s="285" t="s">
        <v>491</v>
      </c>
      <c r="C90" s="274" t="s">
        <v>36</v>
      </c>
      <c r="D90" s="286" t="s">
        <v>7</v>
      </c>
      <c r="E90" s="287">
        <v>1050</v>
      </c>
      <c r="F90" s="288"/>
      <c r="G90" s="288"/>
    </row>
    <row r="91" spans="1:7" ht="12.95" customHeight="1" x14ac:dyDescent="0.2">
      <c r="A91" s="289"/>
      <c r="B91" s="285" t="s">
        <v>492</v>
      </c>
      <c r="C91" s="274" t="s">
        <v>37</v>
      </c>
      <c r="D91" s="286" t="s">
        <v>7</v>
      </c>
      <c r="E91" s="287">
        <v>28</v>
      </c>
      <c r="F91" s="288"/>
      <c r="G91" s="288"/>
    </row>
    <row r="92" spans="1:7" ht="12.95" customHeight="1" x14ac:dyDescent="0.2">
      <c r="A92" s="289"/>
      <c r="B92" s="285" t="s">
        <v>493</v>
      </c>
      <c r="C92" s="274" t="s">
        <v>38</v>
      </c>
      <c r="D92" s="286" t="s">
        <v>7</v>
      </c>
      <c r="E92" s="287">
        <v>75</v>
      </c>
      <c r="F92" s="288"/>
      <c r="G92" s="288"/>
    </row>
    <row r="93" spans="1:7" ht="12.95" customHeight="1" x14ac:dyDescent="0.2">
      <c r="A93" s="289"/>
      <c r="B93" s="285" t="s">
        <v>494</v>
      </c>
      <c r="C93" s="274" t="s">
        <v>46</v>
      </c>
      <c r="D93" s="286" t="s">
        <v>33</v>
      </c>
      <c r="E93" s="287">
        <v>238</v>
      </c>
      <c r="F93" s="288"/>
      <c r="G93" s="288"/>
    </row>
    <row r="94" spans="1:7" ht="12.95" customHeight="1" x14ac:dyDescent="0.2">
      <c r="A94" s="289"/>
      <c r="B94" s="285" t="s">
        <v>495</v>
      </c>
      <c r="C94" s="274" t="s">
        <v>47</v>
      </c>
      <c r="D94" s="286" t="s">
        <v>33</v>
      </c>
      <c r="E94" s="287">
        <v>225</v>
      </c>
      <c r="F94" s="288"/>
      <c r="G94" s="288"/>
    </row>
    <row r="95" spans="1:7" ht="12.95" customHeight="1" x14ac:dyDescent="0.2">
      <c r="A95" s="289"/>
      <c r="B95" s="285" t="s">
        <v>496</v>
      </c>
      <c r="C95" s="274" t="s">
        <v>49</v>
      </c>
      <c r="D95" s="286" t="s">
        <v>7</v>
      </c>
      <c r="E95" s="287">
        <v>34.5</v>
      </c>
      <c r="F95" s="288"/>
      <c r="G95" s="288"/>
    </row>
    <row r="96" spans="1:7" ht="12.95" customHeight="1" x14ac:dyDescent="0.2">
      <c r="A96" s="289"/>
      <c r="B96" s="285" t="s">
        <v>497</v>
      </c>
      <c r="C96" s="274" t="s">
        <v>51</v>
      </c>
      <c r="D96" s="286" t="s">
        <v>7</v>
      </c>
      <c r="E96" s="287">
        <v>4.5</v>
      </c>
      <c r="F96" s="288"/>
      <c r="G96" s="288"/>
    </row>
    <row r="97" spans="1:7" ht="12.95" customHeight="1" x14ac:dyDescent="0.2">
      <c r="A97" s="289"/>
      <c r="B97" s="285" t="s">
        <v>498</v>
      </c>
      <c r="C97" s="274" t="s">
        <v>56</v>
      </c>
      <c r="D97" s="286" t="s">
        <v>5</v>
      </c>
      <c r="E97" s="287">
        <v>1</v>
      </c>
      <c r="F97" s="288"/>
      <c r="G97" s="288"/>
    </row>
    <row r="98" spans="1:7" ht="12.95" customHeight="1" x14ac:dyDescent="0.2">
      <c r="A98" s="289"/>
      <c r="B98" s="285" t="s">
        <v>499</v>
      </c>
      <c r="C98" s="274" t="s">
        <v>59</v>
      </c>
      <c r="D98" s="286" t="s">
        <v>7</v>
      </c>
      <c r="E98" s="287">
        <v>30</v>
      </c>
      <c r="F98" s="288"/>
      <c r="G98" s="288"/>
    </row>
    <row r="99" spans="1:7" ht="12.95" customHeight="1" x14ac:dyDescent="0.2">
      <c r="A99" s="289"/>
      <c r="B99" s="285" t="s">
        <v>500</v>
      </c>
      <c r="C99" s="274" t="s">
        <v>60</v>
      </c>
      <c r="D99" s="286" t="s">
        <v>7</v>
      </c>
      <c r="E99" s="287">
        <v>34.5</v>
      </c>
      <c r="F99" s="288"/>
      <c r="G99" s="288"/>
    </row>
    <row r="100" spans="1:7" ht="12.95" customHeight="1" x14ac:dyDescent="0.2">
      <c r="A100" s="289"/>
      <c r="B100" s="285" t="s">
        <v>501</v>
      </c>
      <c r="C100" s="274" t="s">
        <v>61</v>
      </c>
      <c r="D100" s="286" t="s">
        <v>7</v>
      </c>
      <c r="E100" s="287">
        <v>1483</v>
      </c>
      <c r="F100" s="288"/>
      <c r="G100" s="288"/>
    </row>
    <row r="101" spans="1:7" ht="12.95" customHeight="1" x14ac:dyDescent="0.2">
      <c r="A101" s="289"/>
      <c r="B101" s="285" t="s">
        <v>502</v>
      </c>
      <c r="C101" s="274" t="s">
        <v>64</v>
      </c>
      <c r="D101" s="286" t="s">
        <v>7</v>
      </c>
      <c r="E101" s="287">
        <v>8.5</v>
      </c>
      <c r="F101" s="288"/>
      <c r="G101" s="288"/>
    </row>
    <row r="102" spans="1:7" ht="12.95" customHeight="1" x14ac:dyDescent="0.2">
      <c r="A102" s="289"/>
      <c r="B102" s="285" t="s">
        <v>503</v>
      </c>
      <c r="C102" s="274" t="s">
        <v>69</v>
      </c>
      <c r="D102" s="286" t="s">
        <v>5</v>
      </c>
      <c r="E102" s="287">
        <v>6</v>
      </c>
      <c r="F102" s="288"/>
      <c r="G102" s="288"/>
    </row>
    <row r="103" spans="1:7" ht="24.75" customHeight="1" x14ac:dyDescent="0.2">
      <c r="A103" s="289"/>
      <c r="B103" s="285" t="s">
        <v>888</v>
      </c>
      <c r="C103" s="274" t="s">
        <v>900</v>
      </c>
      <c r="D103" s="286" t="s">
        <v>77</v>
      </c>
      <c r="E103" s="287">
        <v>1</v>
      </c>
      <c r="F103" s="293"/>
      <c r="G103" s="293"/>
    </row>
    <row r="104" spans="1:7" ht="24.75" customHeight="1" thickBot="1" x14ac:dyDescent="0.25">
      <c r="A104" s="289"/>
      <c r="B104" s="285" t="s">
        <v>889</v>
      </c>
      <c r="C104" s="274" t="s">
        <v>869</v>
      </c>
      <c r="D104" s="286" t="s">
        <v>77</v>
      </c>
      <c r="E104" s="287">
        <v>1</v>
      </c>
      <c r="F104" s="293"/>
      <c r="G104" s="293"/>
    </row>
    <row r="105" spans="1:7" ht="12.95" customHeight="1" thickBot="1" x14ac:dyDescent="0.25">
      <c r="B105" s="277" t="s">
        <v>127</v>
      </c>
      <c r="C105" s="277" t="s">
        <v>118</v>
      </c>
      <c r="D105" s="291"/>
      <c r="E105" s="291"/>
      <c r="F105" s="292"/>
      <c r="G105" s="292"/>
    </row>
    <row r="106" spans="1:7" ht="12.95" customHeight="1" x14ac:dyDescent="0.2">
      <c r="A106" s="289"/>
      <c r="B106" s="285" t="s">
        <v>504</v>
      </c>
      <c r="C106" s="274" t="s">
        <v>85</v>
      </c>
      <c r="D106" s="286" t="s">
        <v>77</v>
      </c>
      <c r="E106" s="287">
        <v>1</v>
      </c>
      <c r="F106" s="288"/>
      <c r="G106" s="288"/>
    </row>
    <row r="107" spans="1:7" ht="12.95" customHeight="1" x14ac:dyDescent="0.2">
      <c r="A107" s="289"/>
      <c r="B107" s="285" t="s">
        <v>505</v>
      </c>
      <c r="C107" s="274" t="s">
        <v>86</v>
      </c>
      <c r="D107" s="286" t="s">
        <v>7</v>
      </c>
      <c r="E107" s="287">
        <v>120</v>
      </c>
      <c r="F107" s="288"/>
      <c r="G107" s="288"/>
    </row>
    <row r="108" spans="1:7" ht="12.95" customHeight="1" x14ac:dyDescent="0.2">
      <c r="A108" s="289"/>
      <c r="B108" s="285" t="s">
        <v>506</v>
      </c>
      <c r="C108" s="274" t="s">
        <v>87</v>
      </c>
      <c r="D108" s="286" t="s">
        <v>7</v>
      </c>
      <c r="E108" s="287">
        <v>35.311100000000003</v>
      </c>
      <c r="F108" s="288"/>
      <c r="G108" s="288"/>
    </row>
    <row r="109" spans="1:7" ht="12.95" customHeight="1" x14ac:dyDescent="0.2">
      <c r="A109" s="289"/>
      <c r="B109" s="285" t="s">
        <v>507</v>
      </c>
      <c r="C109" s="274" t="s">
        <v>88</v>
      </c>
      <c r="D109" s="286" t="s">
        <v>89</v>
      </c>
      <c r="E109" s="287">
        <v>67.319999999999993</v>
      </c>
      <c r="F109" s="288"/>
      <c r="G109" s="288"/>
    </row>
    <row r="110" spans="1:7" ht="12.95" customHeight="1" x14ac:dyDescent="0.2">
      <c r="A110" s="289"/>
      <c r="B110" s="285" t="s">
        <v>508</v>
      </c>
      <c r="C110" s="274" t="s">
        <v>6</v>
      </c>
      <c r="D110" s="286" t="s">
        <v>7</v>
      </c>
      <c r="E110" s="287">
        <v>135</v>
      </c>
      <c r="F110" s="288"/>
      <c r="G110" s="288"/>
    </row>
    <row r="111" spans="1:7" ht="12.95" customHeight="1" x14ac:dyDescent="0.2">
      <c r="A111" s="289"/>
      <c r="B111" s="285" t="s">
        <v>509</v>
      </c>
      <c r="C111" s="274" t="s">
        <v>8</v>
      </c>
      <c r="D111" s="286" t="s">
        <v>7</v>
      </c>
      <c r="E111" s="287">
        <v>122</v>
      </c>
      <c r="F111" s="288"/>
      <c r="G111" s="288"/>
    </row>
    <row r="112" spans="1:7" ht="12.95" customHeight="1" x14ac:dyDescent="0.2">
      <c r="A112" s="289"/>
      <c r="B112" s="285" t="s">
        <v>510</v>
      </c>
      <c r="C112" s="274" t="s">
        <v>9</v>
      </c>
      <c r="D112" s="286" t="s">
        <v>7</v>
      </c>
      <c r="E112" s="287">
        <v>9</v>
      </c>
      <c r="F112" s="288"/>
      <c r="G112" s="288"/>
    </row>
    <row r="113" spans="1:7" ht="12.95" customHeight="1" x14ac:dyDescent="0.2">
      <c r="A113" s="289"/>
      <c r="B113" s="285" t="s">
        <v>781</v>
      </c>
      <c r="C113" s="274" t="s">
        <v>870</v>
      </c>
      <c r="D113" s="286" t="s">
        <v>5</v>
      </c>
      <c r="E113" s="287">
        <v>1</v>
      </c>
      <c r="F113" s="293"/>
      <c r="G113" s="293"/>
    </row>
    <row r="114" spans="1:7" ht="12.95" customHeight="1" x14ac:dyDescent="0.2">
      <c r="A114" s="289"/>
      <c r="B114" s="285" t="s">
        <v>890</v>
      </c>
      <c r="C114" s="274" t="s">
        <v>871</v>
      </c>
      <c r="D114" s="286" t="s">
        <v>89</v>
      </c>
      <c r="E114" s="287">
        <v>6</v>
      </c>
      <c r="F114" s="293"/>
      <c r="G114" s="293"/>
    </row>
    <row r="115" spans="1:7" ht="12.95" customHeight="1" x14ac:dyDescent="0.2">
      <c r="A115" s="289"/>
      <c r="B115" s="285" t="s">
        <v>891</v>
      </c>
      <c r="C115" s="274" t="s">
        <v>872</v>
      </c>
      <c r="D115" s="286" t="s">
        <v>5</v>
      </c>
      <c r="E115" s="287">
        <v>2</v>
      </c>
      <c r="F115" s="293"/>
      <c r="G115" s="293"/>
    </row>
    <row r="116" spans="1:7" ht="12.95" customHeight="1" x14ac:dyDescent="0.2">
      <c r="A116" s="289"/>
      <c r="B116" s="285" t="s">
        <v>892</v>
      </c>
      <c r="C116" s="274" t="s">
        <v>4</v>
      </c>
      <c r="D116" s="286" t="s">
        <v>5</v>
      </c>
      <c r="E116" s="287">
        <v>1</v>
      </c>
      <c r="F116" s="293"/>
      <c r="G116" s="293"/>
    </row>
    <row r="117" spans="1:7" ht="12.95" customHeight="1" x14ac:dyDescent="0.2">
      <c r="A117" s="289"/>
      <c r="B117" s="285" t="s">
        <v>511</v>
      </c>
      <c r="C117" s="274" t="s">
        <v>93</v>
      </c>
      <c r="D117" s="286" t="s">
        <v>89</v>
      </c>
      <c r="E117" s="287">
        <v>717.73459999999989</v>
      </c>
      <c r="F117" s="288"/>
      <c r="G117" s="288"/>
    </row>
    <row r="118" spans="1:7" ht="12.95" customHeight="1" x14ac:dyDescent="0.2">
      <c r="A118" s="289"/>
      <c r="B118" s="285" t="s">
        <v>512</v>
      </c>
      <c r="C118" s="274" t="s">
        <v>95</v>
      </c>
      <c r="D118" s="286" t="s">
        <v>89</v>
      </c>
      <c r="E118" s="287">
        <v>571.17060000000004</v>
      </c>
      <c r="F118" s="288"/>
      <c r="G118" s="288"/>
    </row>
    <row r="119" spans="1:7" ht="12.95" customHeight="1" x14ac:dyDescent="0.2">
      <c r="A119" s="289"/>
      <c r="B119" s="285" t="s">
        <v>513</v>
      </c>
      <c r="C119" s="274" t="s">
        <v>96</v>
      </c>
      <c r="D119" s="286" t="s">
        <v>89</v>
      </c>
      <c r="E119" s="287">
        <v>2461.9299999999998</v>
      </c>
      <c r="F119" s="288"/>
      <c r="G119" s="288"/>
    </row>
    <row r="120" spans="1:7" ht="12.95" customHeight="1" x14ac:dyDescent="0.2">
      <c r="A120" s="289"/>
      <c r="B120" s="285" t="s">
        <v>514</v>
      </c>
      <c r="C120" s="274" t="s">
        <v>97</v>
      </c>
      <c r="D120" s="286" t="s">
        <v>89</v>
      </c>
      <c r="E120" s="287">
        <v>398.86462500000005</v>
      </c>
      <c r="F120" s="288"/>
      <c r="G120" s="288"/>
    </row>
    <row r="121" spans="1:7" ht="12.95" customHeight="1" x14ac:dyDescent="0.2">
      <c r="A121" s="289"/>
      <c r="B121" s="285" t="s">
        <v>515</v>
      </c>
      <c r="C121" s="274" t="s">
        <v>99</v>
      </c>
      <c r="D121" s="286" t="s">
        <v>89</v>
      </c>
      <c r="E121" s="287">
        <v>70.387875000000008</v>
      </c>
      <c r="F121" s="288"/>
      <c r="G121" s="288"/>
    </row>
    <row r="122" spans="1:7" ht="26.25" customHeight="1" x14ac:dyDescent="0.2">
      <c r="A122" s="289"/>
      <c r="B122" s="285" t="s">
        <v>516</v>
      </c>
      <c r="C122" s="274" t="s">
        <v>100</v>
      </c>
      <c r="D122" s="286" t="s">
        <v>33</v>
      </c>
      <c r="E122" s="287">
        <v>60.64</v>
      </c>
      <c r="F122" s="288"/>
      <c r="G122" s="288"/>
    </row>
    <row r="123" spans="1:7" ht="26.25" customHeight="1" x14ac:dyDescent="0.2">
      <c r="A123" s="289"/>
      <c r="B123" s="285" t="s">
        <v>893</v>
      </c>
      <c r="C123" s="274" t="s">
        <v>867</v>
      </c>
      <c r="D123" s="286" t="s">
        <v>89</v>
      </c>
      <c r="E123" s="287">
        <v>1173.02</v>
      </c>
      <c r="F123" s="293"/>
      <c r="G123" s="293"/>
    </row>
    <row r="124" spans="1:7" ht="12.95" customHeight="1" x14ac:dyDescent="0.2">
      <c r="A124" s="289"/>
      <c r="B124" s="285" t="s">
        <v>517</v>
      </c>
      <c r="C124" s="274" t="s">
        <v>101</v>
      </c>
      <c r="D124" s="286" t="s">
        <v>89</v>
      </c>
      <c r="E124" s="287">
        <v>240.58580000000001</v>
      </c>
      <c r="F124" s="293"/>
      <c r="G124" s="293"/>
    </row>
    <row r="125" spans="1:7" ht="12.95" customHeight="1" x14ac:dyDescent="0.2">
      <c r="A125" s="289"/>
      <c r="B125" s="285" t="s">
        <v>518</v>
      </c>
      <c r="C125" s="274" t="s">
        <v>104</v>
      </c>
      <c r="D125" s="286" t="s">
        <v>89</v>
      </c>
      <c r="E125" s="287">
        <v>315</v>
      </c>
      <c r="F125" s="293"/>
      <c r="G125" s="293"/>
    </row>
    <row r="126" spans="1:7" ht="12.95" customHeight="1" x14ac:dyDescent="0.2">
      <c r="A126" s="289"/>
      <c r="B126" s="285" t="s">
        <v>519</v>
      </c>
      <c r="C126" s="274" t="s">
        <v>109</v>
      </c>
      <c r="D126" s="286" t="s">
        <v>89</v>
      </c>
      <c r="E126" s="287">
        <v>13.5</v>
      </c>
      <c r="F126" s="293"/>
      <c r="G126" s="293"/>
    </row>
    <row r="127" spans="1:7" ht="12.95" customHeight="1" x14ac:dyDescent="0.2">
      <c r="A127" s="289"/>
      <c r="B127" s="285" t="s">
        <v>520</v>
      </c>
      <c r="C127" s="274" t="s">
        <v>110</v>
      </c>
      <c r="D127" s="286" t="s">
        <v>111</v>
      </c>
      <c r="E127" s="287">
        <v>71.088036000000002</v>
      </c>
      <c r="F127" s="293"/>
      <c r="G127" s="293"/>
    </row>
    <row r="128" spans="1:7" ht="27.75" customHeight="1" x14ac:dyDescent="0.2">
      <c r="A128" s="289"/>
      <c r="B128" s="285" t="s">
        <v>521</v>
      </c>
      <c r="C128" s="274" t="s">
        <v>873</v>
      </c>
      <c r="D128" s="286" t="s">
        <v>89</v>
      </c>
      <c r="E128" s="287">
        <v>332</v>
      </c>
      <c r="F128" s="293"/>
      <c r="G128" s="293"/>
    </row>
    <row r="129" spans="1:7" ht="27.75" customHeight="1" x14ac:dyDescent="0.2">
      <c r="A129" s="289"/>
      <c r="B129" s="285" t="s">
        <v>522</v>
      </c>
      <c r="C129" s="274" t="s">
        <v>113</v>
      </c>
      <c r="D129" s="286" t="s">
        <v>7</v>
      </c>
      <c r="E129" s="287">
        <v>126.48</v>
      </c>
      <c r="F129" s="293"/>
      <c r="G129" s="293"/>
    </row>
    <row r="130" spans="1:7" ht="12.95" customHeight="1" x14ac:dyDescent="0.2">
      <c r="A130" s="289"/>
      <c r="B130" s="285" t="s">
        <v>523</v>
      </c>
      <c r="C130" s="274" t="s">
        <v>114</v>
      </c>
      <c r="D130" s="286" t="s">
        <v>7</v>
      </c>
      <c r="E130" s="287">
        <v>1100.2</v>
      </c>
      <c r="F130" s="293"/>
      <c r="G130" s="293"/>
    </row>
    <row r="131" spans="1:7" ht="12.95" customHeight="1" x14ac:dyDescent="0.2">
      <c r="A131" s="289"/>
      <c r="B131" s="285" t="s">
        <v>524</v>
      </c>
      <c r="C131" s="274" t="s">
        <v>10</v>
      </c>
      <c r="D131" s="286" t="s">
        <v>7</v>
      </c>
      <c r="E131" s="287">
        <v>120</v>
      </c>
      <c r="F131" s="293"/>
      <c r="G131" s="293"/>
    </row>
    <row r="132" spans="1:7" ht="12.95" customHeight="1" x14ac:dyDescent="0.2">
      <c r="A132" s="289"/>
      <c r="B132" s="285" t="s">
        <v>525</v>
      </c>
      <c r="C132" s="274" t="s">
        <v>744</v>
      </c>
      <c r="D132" s="286" t="s">
        <v>77</v>
      </c>
      <c r="E132" s="287">
        <v>1</v>
      </c>
      <c r="F132" s="293"/>
      <c r="G132" s="293"/>
    </row>
    <row r="133" spans="1:7" ht="12.95" customHeight="1" x14ac:dyDescent="0.2">
      <c r="A133" s="289"/>
      <c r="B133" s="285" t="s">
        <v>894</v>
      </c>
      <c r="C133" s="274" t="s">
        <v>874</v>
      </c>
      <c r="D133" s="286" t="s">
        <v>77</v>
      </c>
      <c r="E133" s="287">
        <v>1</v>
      </c>
      <c r="F133" s="293"/>
      <c r="G133" s="293"/>
    </row>
    <row r="134" spans="1:7" ht="12.95" customHeight="1" x14ac:dyDescent="0.2">
      <c r="A134" s="289"/>
      <c r="B134" s="285" t="s">
        <v>526</v>
      </c>
      <c r="C134" s="274" t="s">
        <v>15</v>
      </c>
      <c r="D134" s="286" t="s">
        <v>7</v>
      </c>
      <c r="E134" s="287">
        <v>119</v>
      </c>
      <c r="F134" s="288"/>
      <c r="G134" s="288"/>
    </row>
    <row r="135" spans="1:7" ht="12.95" customHeight="1" x14ac:dyDescent="0.2">
      <c r="A135" s="289"/>
      <c r="B135" s="285" t="s">
        <v>527</v>
      </c>
      <c r="C135" s="274" t="s">
        <v>18</v>
      </c>
      <c r="D135" s="286" t="s">
        <v>7</v>
      </c>
      <c r="E135" s="287">
        <v>41.5</v>
      </c>
      <c r="F135" s="288"/>
      <c r="G135" s="288"/>
    </row>
    <row r="136" spans="1:7" ht="12.95" customHeight="1" x14ac:dyDescent="0.2">
      <c r="A136" s="289"/>
      <c r="B136" s="285" t="s">
        <v>528</v>
      </c>
      <c r="C136" s="274" t="s">
        <v>25</v>
      </c>
      <c r="D136" s="286" t="s">
        <v>7</v>
      </c>
      <c r="E136" s="287">
        <v>38</v>
      </c>
      <c r="F136" s="288"/>
      <c r="G136" s="288"/>
    </row>
    <row r="137" spans="1:7" ht="12.95" customHeight="1" x14ac:dyDescent="0.2">
      <c r="A137" s="289"/>
      <c r="B137" s="285" t="s">
        <v>529</v>
      </c>
      <c r="C137" s="274" t="s">
        <v>26</v>
      </c>
      <c r="D137" s="286" t="s">
        <v>7</v>
      </c>
      <c r="E137" s="287">
        <v>37</v>
      </c>
      <c r="F137" s="288"/>
      <c r="G137" s="288"/>
    </row>
    <row r="138" spans="1:7" ht="12.95" customHeight="1" x14ac:dyDescent="0.2">
      <c r="A138" s="289"/>
      <c r="B138" s="285" t="s">
        <v>530</v>
      </c>
      <c r="C138" s="274" t="s">
        <v>27</v>
      </c>
      <c r="D138" s="286" t="s">
        <v>7</v>
      </c>
      <c r="E138" s="287">
        <v>75</v>
      </c>
      <c r="F138" s="288"/>
      <c r="G138" s="288"/>
    </row>
    <row r="139" spans="1:7" ht="12.95" customHeight="1" x14ac:dyDescent="0.2">
      <c r="A139" s="289"/>
      <c r="B139" s="285" t="s">
        <v>531</v>
      </c>
      <c r="C139" s="274" t="s">
        <v>28</v>
      </c>
      <c r="D139" s="286" t="s">
        <v>7</v>
      </c>
      <c r="E139" s="287">
        <v>28</v>
      </c>
      <c r="F139" s="288"/>
      <c r="G139" s="288"/>
    </row>
    <row r="140" spans="1:7" ht="12.95" customHeight="1" x14ac:dyDescent="0.2">
      <c r="A140" s="289"/>
      <c r="B140" s="285" t="s">
        <v>532</v>
      </c>
      <c r="C140" s="274" t="s">
        <v>31</v>
      </c>
      <c r="D140" s="286" t="s">
        <v>7</v>
      </c>
      <c r="E140" s="287">
        <v>2</v>
      </c>
      <c r="F140" s="288"/>
      <c r="G140" s="288"/>
    </row>
    <row r="141" spans="1:7" ht="12.95" customHeight="1" x14ac:dyDescent="0.2">
      <c r="A141" s="289"/>
      <c r="B141" s="285" t="s">
        <v>533</v>
      </c>
      <c r="C141" s="274" t="s">
        <v>32</v>
      </c>
      <c r="D141" s="286" t="s">
        <v>33</v>
      </c>
      <c r="E141" s="287">
        <v>18</v>
      </c>
      <c r="F141" s="288"/>
      <c r="G141" s="288"/>
    </row>
    <row r="142" spans="1:7" ht="12.95" customHeight="1" x14ac:dyDescent="0.2">
      <c r="A142" s="289"/>
      <c r="B142" s="285" t="s">
        <v>534</v>
      </c>
      <c r="C142" s="274" t="s">
        <v>34</v>
      </c>
      <c r="D142" s="286" t="s">
        <v>33</v>
      </c>
      <c r="E142" s="287">
        <v>12</v>
      </c>
      <c r="F142" s="288"/>
      <c r="G142" s="288"/>
    </row>
    <row r="143" spans="1:7" ht="12.95" customHeight="1" x14ac:dyDescent="0.2">
      <c r="A143" s="289"/>
      <c r="B143" s="285" t="s">
        <v>895</v>
      </c>
      <c r="C143" s="274" t="s">
        <v>868</v>
      </c>
      <c r="D143" s="286" t="s">
        <v>7</v>
      </c>
      <c r="E143" s="287">
        <v>99</v>
      </c>
      <c r="F143" s="293"/>
      <c r="G143" s="293"/>
    </row>
    <row r="144" spans="1:7" ht="12.95" customHeight="1" x14ac:dyDescent="0.2">
      <c r="A144" s="289"/>
      <c r="B144" s="285" t="s">
        <v>535</v>
      </c>
      <c r="C144" s="274" t="s">
        <v>36</v>
      </c>
      <c r="D144" s="286" t="s">
        <v>7</v>
      </c>
      <c r="E144" s="287">
        <v>149</v>
      </c>
      <c r="F144" s="288"/>
      <c r="G144" s="288"/>
    </row>
    <row r="145" spans="1:7" ht="12.95" customHeight="1" x14ac:dyDescent="0.2">
      <c r="A145" s="289"/>
      <c r="B145" s="285" t="s">
        <v>536</v>
      </c>
      <c r="C145" s="274" t="s">
        <v>37</v>
      </c>
      <c r="D145" s="286" t="s">
        <v>7</v>
      </c>
      <c r="E145" s="287">
        <v>12</v>
      </c>
      <c r="F145" s="288"/>
      <c r="G145" s="288"/>
    </row>
    <row r="146" spans="1:7" ht="12.95" customHeight="1" x14ac:dyDescent="0.2">
      <c r="A146" s="289"/>
      <c r="B146" s="285" t="s">
        <v>537</v>
      </c>
      <c r="C146" s="274" t="s">
        <v>38</v>
      </c>
      <c r="D146" s="286" t="s">
        <v>7</v>
      </c>
      <c r="E146" s="287">
        <v>16</v>
      </c>
      <c r="F146" s="288"/>
      <c r="G146" s="288"/>
    </row>
    <row r="147" spans="1:7" ht="12.95" customHeight="1" x14ac:dyDescent="0.2">
      <c r="A147" s="289"/>
      <c r="B147" s="285" t="s">
        <v>538</v>
      </c>
      <c r="C147" s="274" t="s">
        <v>41</v>
      </c>
      <c r="D147" s="286" t="s">
        <v>7</v>
      </c>
      <c r="E147" s="287">
        <v>98</v>
      </c>
      <c r="F147" s="288"/>
      <c r="G147" s="288"/>
    </row>
    <row r="148" spans="1:7" ht="26.25" customHeight="1" x14ac:dyDescent="0.2">
      <c r="A148" s="289"/>
      <c r="B148" s="285" t="s">
        <v>539</v>
      </c>
      <c r="C148" s="274" t="s">
        <v>42</v>
      </c>
      <c r="D148" s="286" t="s">
        <v>7</v>
      </c>
      <c r="E148" s="287">
        <v>5.5</v>
      </c>
      <c r="F148" s="288"/>
      <c r="G148" s="288"/>
    </row>
    <row r="149" spans="1:7" ht="12.95" customHeight="1" x14ac:dyDescent="0.2">
      <c r="A149" s="289"/>
      <c r="B149" s="285" t="s">
        <v>540</v>
      </c>
      <c r="C149" s="274" t="s">
        <v>43</v>
      </c>
      <c r="D149" s="286" t="s">
        <v>7</v>
      </c>
      <c r="E149" s="287">
        <v>19</v>
      </c>
      <c r="F149" s="288"/>
      <c r="G149" s="288"/>
    </row>
    <row r="150" spans="1:7" ht="12.95" customHeight="1" x14ac:dyDescent="0.2">
      <c r="A150" s="289"/>
      <c r="B150" s="285" t="s">
        <v>541</v>
      </c>
      <c r="C150" s="274" t="s">
        <v>46</v>
      </c>
      <c r="D150" s="286" t="s">
        <v>33</v>
      </c>
      <c r="E150" s="287">
        <v>89</v>
      </c>
      <c r="F150" s="288"/>
      <c r="G150" s="288"/>
    </row>
    <row r="151" spans="1:7" ht="12.95" customHeight="1" x14ac:dyDescent="0.2">
      <c r="A151" s="289"/>
      <c r="B151" s="285" t="s">
        <v>542</v>
      </c>
      <c r="C151" s="274" t="s">
        <v>47</v>
      </c>
      <c r="D151" s="286" t="s">
        <v>33</v>
      </c>
      <c r="E151" s="287">
        <v>7.5</v>
      </c>
      <c r="F151" s="288"/>
      <c r="G151" s="288"/>
    </row>
    <row r="152" spans="1:7" ht="12.95" customHeight="1" x14ac:dyDescent="0.2">
      <c r="A152" s="289"/>
      <c r="B152" s="285" t="s">
        <v>543</v>
      </c>
      <c r="C152" s="274" t="s">
        <v>49</v>
      </c>
      <c r="D152" s="286" t="s">
        <v>7</v>
      </c>
      <c r="E152" s="287">
        <v>32</v>
      </c>
      <c r="F152" s="288"/>
      <c r="G152" s="288"/>
    </row>
    <row r="153" spans="1:7" ht="12.95" customHeight="1" x14ac:dyDescent="0.2">
      <c r="A153" s="289"/>
      <c r="B153" s="285" t="s">
        <v>544</v>
      </c>
      <c r="C153" s="274" t="s">
        <v>83</v>
      </c>
      <c r="D153" s="286" t="s">
        <v>7</v>
      </c>
      <c r="E153" s="287">
        <v>74</v>
      </c>
      <c r="F153" s="288"/>
      <c r="G153" s="288"/>
    </row>
    <row r="154" spans="1:7" ht="12.95" customHeight="1" x14ac:dyDescent="0.2">
      <c r="A154" s="289"/>
      <c r="B154" s="285" t="s">
        <v>545</v>
      </c>
      <c r="C154" s="274" t="s">
        <v>51</v>
      </c>
      <c r="D154" s="286" t="s">
        <v>7</v>
      </c>
      <c r="E154" s="287">
        <v>4.5</v>
      </c>
      <c r="F154" s="288"/>
      <c r="G154" s="288"/>
    </row>
    <row r="155" spans="1:7" ht="12.95" customHeight="1" x14ac:dyDescent="0.2">
      <c r="A155" s="289"/>
      <c r="B155" s="285" t="s">
        <v>546</v>
      </c>
      <c r="C155" s="274" t="s">
        <v>60</v>
      </c>
      <c r="D155" s="286" t="s">
        <v>7</v>
      </c>
      <c r="E155" s="287">
        <v>32</v>
      </c>
      <c r="F155" s="288"/>
      <c r="G155" s="288"/>
    </row>
    <row r="156" spans="1:7" ht="12.95" customHeight="1" x14ac:dyDescent="0.2">
      <c r="A156" s="289"/>
      <c r="B156" s="285" t="s">
        <v>547</v>
      </c>
      <c r="C156" s="274" t="s">
        <v>61</v>
      </c>
      <c r="D156" s="286" t="s">
        <v>7</v>
      </c>
      <c r="E156" s="287">
        <v>527</v>
      </c>
      <c r="F156" s="288"/>
      <c r="G156" s="288"/>
    </row>
    <row r="157" spans="1:7" ht="12.95" customHeight="1" x14ac:dyDescent="0.2">
      <c r="A157" s="289"/>
      <c r="B157" s="285" t="s">
        <v>548</v>
      </c>
      <c r="C157" s="274" t="s">
        <v>63</v>
      </c>
      <c r="D157" s="286" t="s">
        <v>7</v>
      </c>
      <c r="E157" s="287">
        <v>158</v>
      </c>
      <c r="F157" s="288"/>
      <c r="G157" s="288"/>
    </row>
    <row r="158" spans="1:7" ht="12.95" customHeight="1" x14ac:dyDescent="0.2">
      <c r="A158" s="289"/>
      <c r="B158" s="285" t="s">
        <v>549</v>
      </c>
      <c r="C158" s="274" t="s">
        <v>64</v>
      </c>
      <c r="D158" s="286" t="s">
        <v>7</v>
      </c>
      <c r="E158" s="287">
        <v>9</v>
      </c>
      <c r="F158" s="288"/>
      <c r="G158" s="288"/>
    </row>
    <row r="159" spans="1:7" ht="12.95" customHeight="1" x14ac:dyDescent="0.2">
      <c r="A159" s="289"/>
      <c r="B159" s="285" t="s">
        <v>550</v>
      </c>
      <c r="C159" s="274" t="s">
        <v>68</v>
      </c>
      <c r="D159" s="286" t="s">
        <v>67</v>
      </c>
      <c r="E159" s="287">
        <v>46</v>
      </c>
      <c r="F159" s="288"/>
      <c r="G159" s="288"/>
    </row>
    <row r="160" spans="1:7" ht="12.95" customHeight="1" thickBot="1" x14ac:dyDescent="0.25">
      <c r="A160" s="289"/>
      <c r="B160" s="285" t="s">
        <v>551</v>
      </c>
      <c r="C160" s="274" t="s">
        <v>69</v>
      </c>
      <c r="D160" s="286" t="s">
        <v>5</v>
      </c>
      <c r="E160" s="287">
        <v>2</v>
      </c>
      <c r="F160" s="288"/>
      <c r="G160" s="288"/>
    </row>
    <row r="161" spans="1:7" ht="12.95" customHeight="1" thickBot="1" x14ac:dyDescent="0.25">
      <c r="B161" s="277" t="s">
        <v>128</v>
      </c>
      <c r="C161" s="277" t="s">
        <v>119</v>
      </c>
      <c r="D161" s="291"/>
      <c r="E161" s="291"/>
      <c r="F161" s="292"/>
      <c r="G161" s="292"/>
    </row>
    <row r="162" spans="1:7" ht="12.95" customHeight="1" x14ac:dyDescent="0.2">
      <c r="A162" s="289"/>
      <c r="B162" s="285" t="s">
        <v>552</v>
      </c>
      <c r="C162" s="274" t="s">
        <v>85</v>
      </c>
      <c r="D162" s="286" t="s">
        <v>77</v>
      </c>
      <c r="E162" s="287">
        <v>1</v>
      </c>
      <c r="F162" s="293"/>
      <c r="G162" s="293"/>
    </row>
    <row r="163" spans="1:7" ht="12.95" customHeight="1" x14ac:dyDescent="0.2">
      <c r="A163" s="289"/>
      <c r="B163" s="285" t="s">
        <v>553</v>
      </c>
      <c r="C163" s="274" t="s">
        <v>88</v>
      </c>
      <c r="D163" s="286" t="s">
        <v>89</v>
      </c>
      <c r="E163" s="287">
        <v>2.3354999999999997</v>
      </c>
      <c r="F163" s="293"/>
      <c r="G163" s="293"/>
    </row>
    <row r="164" spans="1:7" ht="12.95" customHeight="1" x14ac:dyDescent="0.2">
      <c r="A164" s="289"/>
      <c r="B164" s="285" t="s">
        <v>794</v>
      </c>
      <c r="C164" s="274" t="s">
        <v>93</v>
      </c>
      <c r="D164" s="286" t="s">
        <v>89</v>
      </c>
      <c r="E164" s="287">
        <v>325</v>
      </c>
      <c r="F164" s="293"/>
      <c r="G164" s="293"/>
    </row>
    <row r="165" spans="1:7" ht="12.95" customHeight="1" x14ac:dyDescent="0.2">
      <c r="A165" s="289"/>
      <c r="B165" s="285" t="s">
        <v>554</v>
      </c>
      <c r="C165" s="274" t="s">
        <v>876</v>
      </c>
      <c r="D165" s="286" t="s">
        <v>89</v>
      </c>
      <c r="E165" s="287">
        <v>101</v>
      </c>
      <c r="F165" s="293"/>
      <c r="G165" s="293"/>
    </row>
    <row r="166" spans="1:7" ht="12.95" customHeight="1" x14ac:dyDescent="0.2">
      <c r="A166" s="289"/>
      <c r="B166" s="285" t="s">
        <v>555</v>
      </c>
      <c r="C166" s="274" t="s">
        <v>96</v>
      </c>
      <c r="D166" s="286" t="s">
        <v>89</v>
      </c>
      <c r="E166" s="287">
        <v>553.79999999999995</v>
      </c>
      <c r="F166" s="293"/>
      <c r="G166" s="293"/>
    </row>
    <row r="167" spans="1:7" ht="12.95" customHeight="1" x14ac:dyDescent="0.2">
      <c r="A167" s="289"/>
      <c r="B167" s="285" t="s">
        <v>556</v>
      </c>
      <c r="C167" s="274" t="s">
        <v>97</v>
      </c>
      <c r="D167" s="286" t="s">
        <v>89</v>
      </c>
      <c r="E167" s="287">
        <v>125</v>
      </c>
      <c r="F167" s="293"/>
      <c r="G167" s="293"/>
    </row>
    <row r="168" spans="1:7" ht="12.95" customHeight="1" x14ac:dyDescent="0.2">
      <c r="A168" s="289"/>
      <c r="B168" s="285" t="s">
        <v>557</v>
      </c>
      <c r="C168" s="274" t="s">
        <v>99</v>
      </c>
      <c r="D168" s="286" t="s">
        <v>89</v>
      </c>
      <c r="E168" s="287">
        <v>56</v>
      </c>
      <c r="F168" s="293"/>
      <c r="G168" s="293"/>
    </row>
    <row r="169" spans="1:7" ht="12.95" customHeight="1" x14ac:dyDescent="0.2">
      <c r="A169" s="289"/>
      <c r="B169" s="285" t="s">
        <v>558</v>
      </c>
      <c r="C169" s="269" t="s">
        <v>101</v>
      </c>
      <c r="D169" s="286" t="s">
        <v>89</v>
      </c>
      <c r="E169" s="294">
        <v>69</v>
      </c>
      <c r="F169" s="293"/>
      <c r="G169" s="293"/>
    </row>
    <row r="170" spans="1:7" ht="12.95" customHeight="1" x14ac:dyDescent="0.2">
      <c r="A170" s="289"/>
      <c r="B170" s="285" t="s">
        <v>559</v>
      </c>
      <c r="C170" s="274" t="s">
        <v>901</v>
      </c>
      <c r="D170" s="286" t="s">
        <v>89</v>
      </c>
      <c r="E170" s="287">
        <v>29</v>
      </c>
      <c r="F170" s="293"/>
      <c r="G170" s="293"/>
    </row>
    <row r="171" spans="1:7" ht="12.95" customHeight="1" x14ac:dyDescent="0.2">
      <c r="A171" s="289"/>
      <c r="B171" s="285" t="s">
        <v>560</v>
      </c>
      <c r="C171" s="274" t="s">
        <v>104</v>
      </c>
      <c r="D171" s="286" t="s">
        <v>89</v>
      </c>
      <c r="E171" s="287">
        <v>190</v>
      </c>
      <c r="F171" s="293"/>
      <c r="G171" s="293"/>
    </row>
    <row r="172" spans="1:7" ht="12.95" customHeight="1" x14ac:dyDescent="0.2">
      <c r="A172" s="289"/>
      <c r="B172" s="285" t="s">
        <v>561</v>
      </c>
      <c r="C172" s="274" t="s">
        <v>106</v>
      </c>
      <c r="D172" s="286" t="s">
        <v>89</v>
      </c>
      <c r="E172" s="287">
        <v>220</v>
      </c>
      <c r="F172" s="293"/>
      <c r="G172" s="293"/>
    </row>
    <row r="173" spans="1:7" ht="12.95" customHeight="1" x14ac:dyDescent="0.2">
      <c r="A173" s="289"/>
      <c r="B173" s="285" t="s">
        <v>562</v>
      </c>
      <c r="C173" s="274" t="s">
        <v>108</v>
      </c>
      <c r="D173" s="286" t="s">
        <v>89</v>
      </c>
      <c r="E173" s="287">
        <v>16</v>
      </c>
      <c r="F173" s="293"/>
      <c r="G173" s="293"/>
    </row>
    <row r="174" spans="1:7" ht="12.95" customHeight="1" x14ac:dyDescent="0.2">
      <c r="A174" s="289"/>
      <c r="B174" s="285" t="s">
        <v>563</v>
      </c>
      <c r="C174" s="274" t="s">
        <v>109</v>
      </c>
      <c r="D174" s="286" t="s">
        <v>89</v>
      </c>
      <c r="E174" s="287">
        <v>14</v>
      </c>
      <c r="F174" s="293"/>
      <c r="G174" s="293"/>
    </row>
    <row r="175" spans="1:7" ht="12.95" customHeight="1" x14ac:dyDescent="0.2">
      <c r="A175" s="289"/>
      <c r="B175" s="285" t="s">
        <v>564</v>
      </c>
      <c r="C175" s="274" t="s">
        <v>110</v>
      </c>
      <c r="D175" s="286" t="s">
        <v>111</v>
      </c>
      <c r="E175" s="287">
        <v>58.5</v>
      </c>
      <c r="F175" s="293"/>
      <c r="G175" s="293"/>
    </row>
    <row r="176" spans="1:7" ht="27" customHeight="1" x14ac:dyDescent="0.2">
      <c r="A176" s="289"/>
      <c r="B176" s="285" t="s">
        <v>565</v>
      </c>
      <c r="C176" s="274" t="s">
        <v>113</v>
      </c>
      <c r="D176" s="286" t="s">
        <v>7</v>
      </c>
      <c r="E176" s="287">
        <v>148.01</v>
      </c>
      <c r="F176" s="293"/>
      <c r="G176" s="293"/>
    </row>
    <row r="177" spans="1:7" ht="12.95" customHeight="1" x14ac:dyDescent="0.2">
      <c r="A177" s="289"/>
      <c r="B177" s="285" t="s">
        <v>566</v>
      </c>
      <c r="C177" s="274" t="s">
        <v>114</v>
      </c>
      <c r="D177" s="286" t="s">
        <v>7</v>
      </c>
      <c r="E177" s="287">
        <v>600</v>
      </c>
      <c r="F177" s="293"/>
      <c r="G177" s="293"/>
    </row>
    <row r="178" spans="1:7" ht="12.95" customHeight="1" x14ac:dyDescent="0.2">
      <c r="A178" s="289"/>
      <c r="B178" s="285" t="s">
        <v>567</v>
      </c>
      <c r="C178" s="274" t="s">
        <v>115</v>
      </c>
      <c r="D178" s="286" t="s">
        <v>77</v>
      </c>
      <c r="E178" s="287">
        <v>1</v>
      </c>
      <c r="F178" s="293"/>
      <c r="G178" s="293"/>
    </row>
    <row r="179" spans="1:7" ht="12.95" customHeight="1" x14ac:dyDescent="0.2">
      <c r="A179" s="289"/>
      <c r="B179" s="285" t="s">
        <v>568</v>
      </c>
      <c r="C179" s="274" t="s">
        <v>745</v>
      </c>
      <c r="D179" s="286" t="s">
        <v>77</v>
      </c>
      <c r="E179" s="287">
        <v>1</v>
      </c>
      <c r="F179" s="293"/>
      <c r="G179" s="293"/>
    </row>
    <row r="180" spans="1:7" ht="12.95" customHeight="1" x14ac:dyDescent="0.2">
      <c r="A180" s="289"/>
      <c r="B180" s="285" t="s">
        <v>896</v>
      </c>
      <c r="C180" s="274" t="s">
        <v>875</v>
      </c>
      <c r="D180" s="286" t="s">
        <v>7</v>
      </c>
      <c r="E180" s="287">
        <v>50.4</v>
      </c>
      <c r="F180" s="293"/>
      <c r="G180" s="293"/>
    </row>
    <row r="181" spans="1:7" ht="12.95" customHeight="1" x14ac:dyDescent="0.2">
      <c r="A181" s="289"/>
      <c r="B181" s="285" t="s">
        <v>569</v>
      </c>
      <c r="C181" s="274" t="s">
        <v>15</v>
      </c>
      <c r="D181" s="286" t="s">
        <v>7</v>
      </c>
      <c r="E181" s="287">
        <v>146</v>
      </c>
      <c r="F181" s="293"/>
      <c r="G181" s="293"/>
    </row>
    <row r="182" spans="1:7" ht="12.95" customHeight="1" x14ac:dyDescent="0.2">
      <c r="A182" s="289"/>
      <c r="B182" s="285" t="s">
        <v>570</v>
      </c>
      <c r="C182" s="274" t="s">
        <v>19</v>
      </c>
      <c r="D182" s="286" t="s">
        <v>7</v>
      </c>
      <c r="E182" s="287">
        <v>44</v>
      </c>
      <c r="F182" s="293"/>
      <c r="G182" s="293"/>
    </row>
    <row r="183" spans="1:7" ht="12.95" customHeight="1" x14ac:dyDescent="0.2">
      <c r="A183" s="289"/>
      <c r="B183" s="285" t="s">
        <v>571</v>
      </c>
      <c r="C183" s="274" t="s">
        <v>25</v>
      </c>
      <c r="D183" s="286" t="s">
        <v>7</v>
      </c>
      <c r="E183" s="287">
        <v>58</v>
      </c>
      <c r="F183" s="293"/>
      <c r="G183" s="293"/>
    </row>
    <row r="184" spans="1:7" ht="12.95" customHeight="1" x14ac:dyDescent="0.2">
      <c r="A184" s="289"/>
      <c r="B184" s="285" t="s">
        <v>572</v>
      </c>
      <c r="C184" s="274" t="s">
        <v>40</v>
      </c>
      <c r="D184" s="286" t="s">
        <v>7</v>
      </c>
      <c r="E184" s="287">
        <v>147</v>
      </c>
      <c r="F184" s="293"/>
      <c r="G184" s="293"/>
    </row>
    <row r="185" spans="1:7" ht="12.95" customHeight="1" x14ac:dyDescent="0.2">
      <c r="A185" s="289"/>
      <c r="B185" s="285" t="s">
        <v>573</v>
      </c>
      <c r="C185" s="274" t="s">
        <v>45</v>
      </c>
      <c r="D185" s="286" t="s">
        <v>33</v>
      </c>
      <c r="E185" s="287">
        <v>97</v>
      </c>
      <c r="F185" s="293"/>
      <c r="G185" s="293"/>
    </row>
    <row r="186" spans="1:7" ht="12.95" customHeight="1" x14ac:dyDescent="0.2">
      <c r="A186" s="289"/>
      <c r="B186" s="285" t="s">
        <v>574</v>
      </c>
      <c r="C186" s="274" t="s">
        <v>53</v>
      </c>
      <c r="D186" s="286" t="s">
        <v>5</v>
      </c>
      <c r="E186" s="287">
        <v>1</v>
      </c>
      <c r="F186" s="293"/>
      <c r="G186" s="293"/>
    </row>
    <row r="187" spans="1:7" ht="12.95" customHeight="1" x14ac:dyDescent="0.2">
      <c r="A187" s="289"/>
      <c r="B187" s="285" t="s">
        <v>575</v>
      </c>
      <c r="C187" s="274" t="s">
        <v>57</v>
      </c>
      <c r="D187" s="286" t="s">
        <v>5</v>
      </c>
      <c r="E187" s="287">
        <v>1</v>
      </c>
      <c r="F187" s="293"/>
      <c r="G187" s="293"/>
    </row>
    <row r="188" spans="1:7" ht="12.95" customHeight="1" x14ac:dyDescent="0.2">
      <c r="A188" s="289"/>
      <c r="B188" s="285" t="s">
        <v>897</v>
      </c>
      <c r="C188" s="274" t="s">
        <v>52</v>
      </c>
      <c r="D188" s="286" t="s">
        <v>77</v>
      </c>
      <c r="E188" s="287">
        <v>1</v>
      </c>
      <c r="F188" s="293"/>
      <c r="G188" s="293"/>
    </row>
    <row r="189" spans="1:7" ht="12.95" customHeight="1" x14ac:dyDescent="0.2">
      <c r="A189" s="289"/>
      <c r="B189" s="285" t="s">
        <v>576</v>
      </c>
      <c r="C189" s="274" t="s">
        <v>59</v>
      </c>
      <c r="D189" s="286" t="s">
        <v>7</v>
      </c>
      <c r="E189" s="287">
        <v>25</v>
      </c>
      <c r="F189" s="293"/>
      <c r="G189" s="293"/>
    </row>
    <row r="190" spans="1:7" ht="12.95" customHeight="1" x14ac:dyDescent="0.2">
      <c r="A190" s="289"/>
      <c r="B190" s="285" t="s">
        <v>577</v>
      </c>
      <c r="C190" s="274" t="s">
        <v>61</v>
      </c>
      <c r="D190" s="286" t="s">
        <v>7</v>
      </c>
      <c r="E190" s="287">
        <v>398</v>
      </c>
      <c r="F190" s="293"/>
      <c r="G190" s="293"/>
    </row>
    <row r="191" spans="1:7" ht="12.95" customHeight="1" x14ac:dyDescent="0.2">
      <c r="A191" s="289"/>
      <c r="B191" s="285" t="s">
        <v>578</v>
      </c>
      <c r="C191" s="274" t="s">
        <v>62</v>
      </c>
      <c r="D191" s="286" t="s">
        <v>7</v>
      </c>
      <c r="E191" s="287">
        <v>152</v>
      </c>
      <c r="F191" s="293"/>
      <c r="G191" s="293"/>
    </row>
    <row r="192" spans="1:7" ht="12.95" customHeight="1" x14ac:dyDescent="0.2">
      <c r="A192" s="289"/>
      <c r="B192" s="285" t="s">
        <v>579</v>
      </c>
      <c r="C192" s="274" t="s">
        <v>63</v>
      </c>
      <c r="D192" s="286" t="s">
        <v>7</v>
      </c>
      <c r="E192" s="287">
        <v>8.5</v>
      </c>
      <c r="F192" s="293"/>
      <c r="G192" s="293"/>
    </row>
    <row r="193" spans="1:7" ht="12.95" customHeight="1" x14ac:dyDescent="0.2">
      <c r="A193" s="289"/>
      <c r="B193" s="285" t="s">
        <v>580</v>
      </c>
      <c r="C193" s="274" t="s">
        <v>64</v>
      </c>
      <c r="D193" s="286" t="s">
        <v>7</v>
      </c>
      <c r="E193" s="287">
        <v>6.5</v>
      </c>
      <c r="F193" s="293"/>
      <c r="G193" s="293"/>
    </row>
    <row r="194" spans="1:7" ht="27" customHeight="1" thickBot="1" x14ac:dyDescent="0.25">
      <c r="A194" s="289"/>
      <c r="B194" s="285" t="s">
        <v>581</v>
      </c>
      <c r="C194" s="278" t="s">
        <v>877</v>
      </c>
      <c r="D194" s="295" t="s">
        <v>77</v>
      </c>
      <c r="E194" s="296">
        <v>1</v>
      </c>
      <c r="F194" s="297"/>
      <c r="G194" s="297"/>
    </row>
    <row r="195" spans="1:7" ht="12.95" customHeight="1" thickBot="1" x14ac:dyDescent="0.25">
      <c r="B195" s="277" t="s">
        <v>129</v>
      </c>
      <c r="C195" s="271" t="s">
        <v>200</v>
      </c>
      <c r="D195" s="283"/>
      <c r="E195" s="283"/>
      <c r="F195" s="284"/>
      <c r="G195" s="284"/>
    </row>
    <row r="196" spans="1:7" ht="12.95" customHeight="1" x14ac:dyDescent="0.2">
      <c r="A196" s="289"/>
      <c r="B196" s="285" t="s">
        <v>582</v>
      </c>
      <c r="C196" s="274" t="s">
        <v>88</v>
      </c>
      <c r="D196" s="286" t="s">
        <v>89</v>
      </c>
      <c r="E196" s="287">
        <v>9.9</v>
      </c>
      <c r="F196" s="293"/>
      <c r="G196" s="288"/>
    </row>
    <row r="197" spans="1:7" s="290" customFormat="1" ht="12.95" customHeight="1" x14ac:dyDescent="0.2">
      <c r="A197" s="289"/>
      <c r="B197" s="285" t="s">
        <v>583</v>
      </c>
      <c r="C197" s="274" t="s">
        <v>878</v>
      </c>
      <c r="D197" s="286" t="s">
        <v>89</v>
      </c>
      <c r="E197" s="287">
        <v>40</v>
      </c>
      <c r="F197" s="293"/>
      <c r="G197" s="293"/>
    </row>
    <row r="198" spans="1:7" s="290" customFormat="1" ht="12.95" customHeight="1" x14ac:dyDescent="0.2">
      <c r="B198" s="285" t="s">
        <v>584</v>
      </c>
      <c r="C198" s="274" t="s">
        <v>879</v>
      </c>
      <c r="D198" s="286" t="s">
        <v>89</v>
      </c>
      <c r="E198" s="287">
        <v>101</v>
      </c>
      <c r="F198" s="293"/>
      <c r="G198" s="293"/>
    </row>
    <row r="199" spans="1:7" ht="12.95" customHeight="1" x14ac:dyDescent="0.2">
      <c r="A199" s="289"/>
      <c r="B199" s="285" t="s">
        <v>585</v>
      </c>
      <c r="C199" s="274" t="s">
        <v>96</v>
      </c>
      <c r="D199" s="286" t="s">
        <v>89</v>
      </c>
      <c r="E199" s="287">
        <v>433.85</v>
      </c>
      <c r="F199" s="288"/>
      <c r="G199" s="288"/>
    </row>
    <row r="200" spans="1:7" ht="12.95" customHeight="1" x14ac:dyDescent="0.2">
      <c r="A200" s="289"/>
      <c r="B200" s="285" t="s">
        <v>586</v>
      </c>
      <c r="C200" s="274" t="s">
        <v>880</v>
      </c>
      <c r="D200" s="286" t="s">
        <v>89</v>
      </c>
      <c r="E200" s="287">
        <v>302.55</v>
      </c>
      <c r="F200" s="293"/>
      <c r="G200" s="293"/>
    </row>
    <row r="201" spans="1:7" ht="12.95" customHeight="1" x14ac:dyDescent="0.2">
      <c r="A201" s="289"/>
      <c r="B201" s="285" t="s">
        <v>587</v>
      </c>
      <c r="C201" s="274" t="s">
        <v>99</v>
      </c>
      <c r="D201" s="286" t="s">
        <v>89</v>
      </c>
      <c r="E201" s="287">
        <v>35</v>
      </c>
      <c r="F201" s="293"/>
      <c r="G201" s="293"/>
    </row>
    <row r="202" spans="1:7" ht="12.95" customHeight="1" x14ac:dyDescent="0.2">
      <c r="A202" s="289"/>
      <c r="B202" s="285" t="s">
        <v>588</v>
      </c>
      <c r="C202" s="274" t="s">
        <v>108</v>
      </c>
      <c r="D202" s="286" t="s">
        <v>89</v>
      </c>
      <c r="E202" s="287">
        <v>6</v>
      </c>
      <c r="F202" s="293"/>
      <c r="G202" s="293"/>
    </row>
    <row r="203" spans="1:7" ht="12.95" customHeight="1" x14ac:dyDescent="0.2">
      <c r="A203" s="289"/>
      <c r="B203" s="285" t="s">
        <v>589</v>
      </c>
      <c r="C203" s="274" t="s">
        <v>109</v>
      </c>
      <c r="D203" s="286" t="s">
        <v>89</v>
      </c>
      <c r="E203" s="287">
        <v>2.25</v>
      </c>
      <c r="F203" s="293"/>
      <c r="G203" s="293"/>
    </row>
    <row r="204" spans="1:7" ht="12.95" customHeight="1" x14ac:dyDescent="0.2">
      <c r="A204" s="289"/>
      <c r="B204" s="285" t="s">
        <v>590</v>
      </c>
      <c r="C204" s="274" t="s">
        <v>110</v>
      </c>
      <c r="D204" s="286" t="s">
        <v>111</v>
      </c>
      <c r="E204" s="287">
        <v>17</v>
      </c>
      <c r="F204" s="293"/>
      <c r="G204" s="293"/>
    </row>
    <row r="205" spans="1:7" ht="12.95" customHeight="1" x14ac:dyDescent="0.2">
      <c r="A205" s="289"/>
      <c r="B205" s="285" t="s">
        <v>591</v>
      </c>
      <c r="C205" s="274" t="s">
        <v>881</v>
      </c>
      <c r="D205" s="286" t="s">
        <v>89</v>
      </c>
      <c r="E205" s="287">
        <v>29</v>
      </c>
      <c r="F205" s="293"/>
      <c r="G205" s="293"/>
    </row>
    <row r="206" spans="1:7" ht="12.95" customHeight="1" x14ac:dyDescent="0.2">
      <c r="A206" s="289"/>
      <c r="B206" s="285" t="s">
        <v>592</v>
      </c>
      <c r="C206" s="274" t="s">
        <v>882</v>
      </c>
      <c r="D206" s="286" t="s">
        <v>89</v>
      </c>
      <c r="E206" s="287">
        <v>21</v>
      </c>
      <c r="F206" s="293"/>
      <c r="G206" s="293"/>
    </row>
    <row r="207" spans="1:7" ht="12.95" customHeight="1" x14ac:dyDescent="0.2">
      <c r="A207" s="289"/>
      <c r="B207" s="285" t="s">
        <v>593</v>
      </c>
      <c r="C207" s="274" t="s">
        <v>883</v>
      </c>
      <c r="D207" s="286" t="s">
        <v>89</v>
      </c>
      <c r="E207" s="287">
        <v>81</v>
      </c>
      <c r="F207" s="293"/>
      <c r="G207" s="293"/>
    </row>
    <row r="208" spans="1:7" ht="27" customHeight="1" x14ac:dyDescent="0.2">
      <c r="A208" s="289"/>
      <c r="B208" s="285" t="s">
        <v>594</v>
      </c>
      <c r="C208" s="274" t="s">
        <v>113</v>
      </c>
      <c r="D208" s="286" t="s">
        <v>7</v>
      </c>
      <c r="E208" s="287">
        <v>17</v>
      </c>
      <c r="F208" s="293"/>
      <c r="G208" s="293"/>
    </row>
    <row r="209" spans="1:7" ht="12.95" customHeight="1" x14ac:dyDescent="0.2">
      <c r="A209" s="289"/>
      <c r="B209" s="285" t="s">
        <v>595</v>
      </c>
      <c r="C209" s="274" t="s">
        <v>115</v>
      </c>
      <c r="D209" s="286" t="s">
        <v>77</v>
      </c>
      <c r="E209" s="287">
        <v>1</v>
      </c>
      <c r="F209" s="293"/>
      <c r="G209" s="293"/>
    </row>
    <row r="210" spans="1:7" ht="12.95" customHeight="1" x14ac:dyDescent="0.2">
      <c r="A210" s="289"/>
      <c r="B210" s="285" t="s">
        <v>596</v>
      </c>
      <c r="C210" s="274" t="s">
        <v>745</v>
      </c>
      <c r="D210" s="286" t="s">
        <v>77</v>
      </c>
      <c r="E210" s="287">
        <v>1</v>
      </c>
      <c r="F210" s="293"/>
      <c r="G210" s="293"/>
    </row>
    <row r="211" spans="1:7" ht="12.95" customHeight="1" x14ac:dyDescent="0.2">
      <c r="A211" s="289"/>
      <c r="B211" s="285" t="s">
        <v>898</v>
      </c>
      <c r="C211" s="274" t="s">
        <v>875</v>
      </c>
      <c r="D211" s="286" t="s">
        <v>7</v>
      </c>
      <c r="E211" s="287">
        <v>103.4</v>
      </c>
      <c r="F211" s="293"/>
      <c r="G211" s="293"/>
    </row>
    <row r="212" spans="1:7" ht="12.95" customHeight="1" x14ac:dyDescent="0.2">
      <c r="A212" s="289"/>
      <c r="B212" s="285" t="s">
        <v>597</v>
      </c>
      <c r="C212" s="274" t="s">
        <v>15</v>
      </c>
      <c r="D212" s="286" t="s">
        <v>7</v>
      </c>
      <c r="E212" s="287">
        <v>91</v>
      </c>
      <c r="F212" s="288"/>
      <c r="G212" s="293"/>
    </row>
    <row r="213" spans="1:7" ht="12.95" customHeight="1" x14ac:dyDescent="0.2">
      <c r="A213" s="289"/>
      <c r="B213" s="285" t="s">
        <v>598</v>
      </c>
      <c r="C213" s="274" t="s">
        <v>21</v>
      </c>
      <c r="D213" s="286" t="s">
        <v>7</v>
      </c>
      <c r="E213" s="287">
        <v>27</v>
      </c>
      <c r="F213" s="288"/>
      <c r="G213" s="293"/>
    </row>
    <row r="214" spans="1:7" ht="12.95" customHeight="1" x14ac:dyDescent="0.2">
      <c r="A214" s="289"/>
      <c r="B214" s="285" t="s">
        <v>599</v>
      </c>
      <c r="C214" s="274" t="s">
        <v>25</v>
      </c>
      <c r="D214" s="286" t="s">
        <v>7</v>
      </c>
      <c r="E214" s="287">
        <v>114</v>
      </c>
      <c r="F214" s="288"/>
      <c r="G214" s="293"/>
    </row>
    <row r="215" spans="1:7" ht="12.95" customHeight="1" x14ac:dyDescent="0.2">
      <c r="A215" s="289"/>
      <c r="B215" s="285" t="s">
        <v>600</v>
      </c>
      <c r="C215" s="274" t="s">
        <v>26</v>
      </c>
      <c r="D215" s="286" t="s">
        <v>7</v>
      </c>
      <c r="E215" s="287">
        <v>5.2</v>
      </c>
      <c r="F215" s="288"/>
      <c r="G215" s="293"/>
    </row>
    <row r="216" spans="1:7" ht="12.95" customHeight="1" x14ac:dyDescent="0.2">
      <c r="A216" s="289"/>
      <c r="B216" s="285" t="s">
        <v>601</v>
      </c>
      <c r="C216" s="274" t="s">
        <v>27</v>
      </c>
      <c r="D216" s="286" t="s">
        <v>7</v>
      </c>
      <c r="E216" s="287">
        <v>24</v>
      </c>
      <c r="F216" s="288"/>
      <c r="G216" s="293"/>
    </row>
    <row r="217" spans="1:7" ht="12.95" customHeight="1" x14ac:dyDescent="0.2">
      <c r="A217" s="289"/>
      <c r="B217" s="285" t="s">
        <v>602</v>
      </c>
      <c r="C217" s="274" t="s">
        <v>28</v>
      </c>
      <c r="D217" s="286" t="s">
        <v>7</v>
      </c>
      <c r="E217" s="287">
        <v>24</v>
      </c>
      <c r="F217" s="288"/>
      <c r="G217" s="293"/>
    </row>
    <row r="218" spans="1:7" ht="12.95" customHeight="1" x14ac:dyDescent="0.2">
      <c r="A218" s="289"/>
      <c r="B218" s="285" t="s">
        <v>603</v>
      </c>
      <c r="C218" s="274" t="s">
        <v>31</v>
      </c>
      <c r="D218" s="286" t="s">
        <v>7</v>
      </c>
      <c r="E218" s="287">
        <v>7.2</v>
      </c>
      <c r="F218" s="288"/>
      <c r="G218" s="293"/>
    </row>
    <row r="219" spans="1:7" ht="12.95" customHeight="1" x14ac:dyDescent="0.2">
      <c r="A219" s="289"/>
      <c r="B219" s="285" t="s">
        <v>604</v>
      </c>
      <c r="C219" s="274" t="s">
        <v>32</v>
      </c>
      <c r="D219" s="286" t="s">
        <v>33</v>
      </c>
      <c r="E219" s="287">
        <v>32</v>
      </c>
      <c r="F219" s="288"/>
      <c r="G219" s="293"/>
    </row>
    <row r="220" spans="1:7" ht="12.95" customHeight="1" x14ac:dyDescent="0.2">
      <c r="A220" s="289"/>
      <c r="B220" s="285" t="s">
        <v>605</v>
      </c>
      <c r="C220" s="274" t="s">
        <v>34</v>
      </c>
      <c r="D220" s="286" t="s">
        <v>33</v>
      </c>
      <c r="E220" s="287">
        <v>0</v>
      </c>
      <c r="F220" s="288"/>
      <c r="G220" s="293"/>
    </row>
    <row r="221" spans="1:7" ht="12.95" customHeight="1" x14ac:dyDescent="0.2">
      <c r="A221" s="289"/>
      <c r="B221" s="285" t="s">
        <v>606</v>
      </c>
      <c r="C221" s="274" t="s">
        <v>36</v>
      </c>
      <c r="D221" s="286" t="s">
        <v>7</v>
      </c>
      <c r="E221" s="287">
        <v>71</v>
      </c>
      <c r="F221" s="288"/>
      <c r="G221" s="293"/>
    </row>
    <row r="222" spans="1:7" ht="12.95" customHeight="1" x14ac:dyDescent="0.2">
      <c r="A222" s="289"/>
      <c r="B222" s="285" t="s">
        <v>607</v>
      </c>
      <c r="C222" s="274" t="s">
        <v>37</v>
      </c>
      <c r="D222" s="286" t="s">
        <v>7</v>
      </c>
      <c r="E222" s="287">
        <v>2.82</v>
      </c>
      <c r="F222" s="288"/>
      <c r="G222" s="293"/>
    </row>
    <row r="223" spans="1:7" ht="12.95" customHeight="1" x14ac:dyDescent="0.2">
      <c r="A223" s="289"/>
      <c r="B223" s="285" t="s">
        <v>608</v>
      </c>
      <c r="C223" s="274" t="s">
        <v>38</v>
      </c>
      <c r="D223" s="286" t="s">
        <v>7</v>
      </c>
      <c r="E223" s="287">
        <v>6.24</v>
      </c>
      <c r="F223" s="288"/>
      <c r="G223" s="293"/>
    </row>
    <row r="224" spans="1:7" ht="12.95" customHeight="1" x14ac:dyDescent="0.2">
      <c r="A224" s="289"/>
      <c r="B224" s="285" t="s">
        <v>609</v>
      </c>
      <c r="C224" s="274" t="s">
        <v>39</v>
      </c>
      <c r="D224" s="286" t="s">
        <v>7</v>
      </c>
      <c r="E224" s="287">
        <v>4.7</v>
      </c>
      <c r="F224" s="288"/>
      <c r="G224" s="293"/>
    </row>
    <row r="225" spans="1:7" ht="12.95" customHeight="1" x14ac:dyDescent="0.2">
      <c r="A225" s="289"/>
      <c r="B225" s="285" t="s">
        <v>610</v>
      </c>
      <c r="C225" s="274" t="s">
        <v>40</v>
      </c>
      <c r="D225" s="286" t="s">
        <v>7</v>
      </c>
      <c r="E225" s="287">
        <v>78</v>
      </c>
      <c r="F225" s="288"/>
      <c r="G225" s="293"/>
    </row>
    <row r="226" spans="1:7" ht="12.95" customHeight="1" x14ac:dyDescent="0.2">
      <c r="A226" s="289"/>
      <c r="B226" s="285" t="s">
        <v>611</v>
      </c>
      <c r="C226" s="274" t="s">
        <v>45</v>
      </c>
      <c r="D226" s="286" t="s">
        <v>33</v>
      </c>
      <c r="E226" s="287">
        <v>69</v>
      </c>
      <c r="F226" s="288"/>
      <c r="G226" s="293"/>
    </row>
    <row r="227" spans="1:7" ht="12.95" customHeight="1" x14ac:dyDescent="0.2">
      <c r="A227" s="289"/>
      <c r="B227" s="285" t="s">
        <v>612</v>
      </c>
      <c r="C227" s="274" t="s">
        <v>46</v>
      </c>
      <c r="D227" s="286" t="s">
        <v>33</v>
      </c>
      <c r="E227" s="287">
        <v>6</v>
      </c>
      <c r="F227" s="288"/>
      <c r="G227" s="293"/>
    </row>
    <row r="228" spans="1:7" ht="12.95" customHeight="1" x14ac:dyDescent="0.2">
      <c r="A228" s="289"/>
      <c r="B228" s="285" t="s">
        <v>613</v>
      </c>
      <c r="C228" s="274" t="s">
        <v>50</v>
      </c>
      <c r="D228" s="286" t="s">
        <v>7</v>
      </c>
      <c r="E228" s="287">
        <v>20</v>
      </c>
      <c r="F228" s="288"/>
      <c r="G228" s="293"/>
    </row>
    <row r="229" spans="1:7" ht="12.95" customHeight="1" x14ac:dyDescent="0.2">
      <c r="A229" s="289"/>
      <c r="B229" s="285" t="s">
        <v>614</v>
      </c>
      <c r="C229" s="274" t="s">
        <v>51</v>
      </c>
      <c r="D229" s="286" t="s">
        <v>7</v>
      </c>
      <c r="E229" s="287">
        <v>12</v>
      </c>
      <c r="F229" s="288"/>
      <c r="G229" s="293"/>
    </row>
    <row r="230" spans="1:7" ht="12.95" customHeight="1" x14ac:dyDescent="0.2">
      <c r="A230" s="289"/>
      <c r="B230" s="285" t="s">
        <v>615</v>
      </c>
      <c r="C230" s="274" t="s">
        <v>52</v>
      </c>
      <c r="D230" s="286" t="s">
        <v>5</v>
      </c>
      <c r="E230" s="287">
        <v>2</v>
      </c>
      <c r="F230" s="288"/>
      <c r="G230" s="293"/>
    </row>
    <row r="231" spans="1:7" ht="12.95" customHeight="1" x14ac:dyDescent="0.2">
      <c r="A231" s="289"/>
      <c r="B231" s="285" t="s">
        <v>616</v>
      </c>
      <c r="C231" s="274" t="s">
        <v>54</v>
      </c>
      <c r="D231" s="286" t="s">
        <v>5</v>
      </c>
      <c r="E231" s="287">
        <v>2</v>
      </c>
      <c r="F231" s="288"/>
      <c r="G231" s="293"/>
    </row>
    <row r="232" spans="1:7" ht="12.95" customHeight="1" x14ac:dyDescent="0.2">
      <c r="A232" s="289"/>
      <c r="B232" s="285" t="s">
        <v>617</v>
      </c>
      <c r="C232" s="274" t="s">
        <v>55</v>
      </c>
      <c r="D232" s="286" t="s">
        <v>5</v>
      </c>
      <c r="E232" s="287">
        <v>1</v>
      </c>
      <c r="F232" s="288"/>
      <c r="G232" s="293"/>
    </row>
    <row r="233" spans="1:7" ht="12.95" customHeight="1" x14ac:dyDescent="0.2">
      <c r="A233" s="289"/>
      <c r="B233" s="285" t="s">
        <v>618</v>
      </c>
      <c r="C233" s="274" t="s">
        <v>61</v>
      </c>
      <c r="D233" s="286" t="s">
        <v>7</v>
      </c>
      <c r="E233" s="287">
        <v>299</v>
      </c>
      <c r="F233" s="288"/>
      <c r="G233" s="293"/>
    </row>
    <row r="234" spans="1:7" ht="12.95" customHeight="1" x14ac:dyDescent="0.2">
      <c r="A234" s="289"/>
      <c r="B234" s="285" t="s">
        <v>619</v>
      </c>
      <c r="C234" s="274" t="s">
        <v>62</v>
      </c>
      <c r="D234" s="286" t="s">
        <v>7</v>
      </c>
      <c r="E234" s="287">
        <v>157</v>
      </c>
      <c r="F234" s="288"/>
      <c r="G234" s="293"/>
    </row>
    <row r="235" spans="1:7" ht="12.95" customHeight="1" x14ac:dyDescent="0.2">
      <c r="A235" s="289"/>
      <c r="B235" s="285" t="s">
        <v>620</v>
      </c>
      <c r="C235" s="274" t="s">
        <v>64</v>
      </c>
      <c r="D235" s="286" t="s">
        <v>7</v>
      </c>
      <c r="E235" s="287">
        <v>15.5</v>
      </c>
      <c r="F235" s="288"/>
      <c r="G235" s="293"/>
    </row>
    <row r="236" spans="1:7" ht="12.95" customHeight="1" thickBot="1" x14ac:dyDescent="0.25">
      <c r="A236" s="289"/>
      <c r="B236" s="285" t="s">
        <v>621</v>
      </c>
      <c r="C236" s="274" t="s">
        <v>68</v>
      </c>
      <c r="D236" s="286" t="s">
        <v>67</v>
      </c>
      <c r="E236" s="287">
        <v>2.5</v>
      </c>
      <c r="F236" s="288"/>
      <c r="G236" s="293"/>
    </row>
    <row r="237" spans="1:7" ht="12.95" customHeight="1" thickBot="1" x14ac:dyDescent="0.25">
      <c r="A237" s="290"/>
      <c r="B237" s="277" t="s">
        <v>130</v>
      </c>
      <c r="C237" s="277" t="s">
        <v>121</v>
      </c>
      <c r="D237" s="291"/>
      <c r="E237" s="291"/>
      <c r="F237" s="292"/>
      <c r="G237" s="292"/>
    </row>
    <row r="238" spans="1:7" ht="28.5" customHeight="1" x14ac:dyDescent="0.2">
      <c r="A238" s="289"/>
      <c r="B238" s="285" t="s">
        <v>622</v>
      </c>
      <c r="C238" s="274" t="s">
        <v>809</v>
      </c>
      <c r="D238" s="286" t="s">
        <v>77</v>
      </c>
      <c r="E238" s="287">
        <v>1</v>
      </c>
      <c r="F238" s="288"/>
      <c r="G238" s="293"/>
    </row>
    <row r="239" spans="1:7" ht="27" customHeight="1" x14ac:dyDescent="0.2">
      <c r="A239" s="289"/>
      <c r="B239" s="285" t="s">
        <v>623</v>
      </c>
      <c r="C239" s="274" t="s">
        <v>808</v>
      </c>
      <c r="D239" s="286" t="s">
        <v>77</v>
      </c>
      <c r="E239" s="287">
        <v>1</v>
      </c>
      <c r="F239" s="288"/>
      <c r="G239" s="293"/>
    </row>
    <row r="240" spans="1:7" ht="27" customHeight="1" x14ac:dyDescent="0.2">
      <c r="A240" s="289"/>
      <c r="B240" s="285" t="s">
        <v>624</v>
      </c>
      <c r="C240" s="274" t="s">
        <v>252</v>
      </c>
      <c r="D240" s="286" t="s">
        <v>77</v>
      </c>
      <c r="E240" s="287">
        <v>1</v>
      </c>
      <c r="F240" s="288"/>
      <c r="G240" s="293"/>
    </row>
    <row r="241" spans="1:7" ht="27" customHeight="1" thickBot="1" x14ac:dyDescent="0.25">
      <c r="A241" s="289"/>
      <c r="B241" s="285" t="s">
        <v>625</v>
      </c>
      <c r="C241" s="274" t="s">
        <v>253</v>
      </c>
      <c r="D241" s="286" t="s">
        <v>77</v>
      </c>
      <c r="E241" s="287">
        <v>1</v>
      </c>
      <c r="F241" s="288"/>
      <c r="G241" s="293"/>
    </row>
    <row r="242" spans="1:7" ht="12.95" customHeight="1" thickBot="1" x14ac:dyDescent="0.25">
      <c r="B242" s="277" t="s">
        <v>131</v>
      </c>
      <c r="C242" s="277" t="s">
        <v>122</v>
      </c>
      <c r="D242" s="291"/>
      <c r="E242" s="291"/>
      <c r="F242" s="292"/>
      <c r="G242" s="292"/>
    </row>
    <row r="243" spans="1:7" ht="27.75" customHeight="1" x14ac:dyDescent="0.2">
      <c r="A243" s="289"/>
      <c r="B243" s="285" t="s">
        <v>626</v>
      </c>
      <c r="C243" s="274" t="s">
        <v>162</v>
      </c>
      <c r="D243" s="286" t="s">
        <v>33</v>
      </c>
      <c r="E243" s="287">
        <v>140</v>
      </c>
      <c r="F243" s="288"/>
      <c r="G243" s="293"/>
    </row>
    <row r="244" spans="1:7" ht="12.95" customHeight="1" x14ac:dyDescent="0.2">
      <c r="A244" s="289"/>
      <c r="B244" s="285" t="s">
        <v>627</v>
      </c>
      <c r="C244" s="274" t="s">
        <v>163</v>
      </c>
      <c r="D244" s="286" t="s">
        <v>33</v>
      </c>
      <c r="E244" s="287">
        <v>120</v>
      </c>
      <c r="F244" s="288"/>
      <c r="G244" s="293"/>
    </row>
    <row r="245" spans="1:7" ht="12.95" customHeight="1" x14ac:dyDescent="0.2">
      <c r="A245" s="289"/>
      <c r="B245" s="285" t="s">
        <v>628</v>
      </c>
      <c r="C245" s="274" t="s">
        <v>164</v>
      </c>
      <c r="D245" s="286" t="s">
        <v>33</v>
      </c>
      <c r="E245" s="287">
        <v>260</v>
      </c>
      <c r="F245" s="288"/>
      <c r="G245" s="293"/>
    </row>
    <row r="246" spans="1:7" ht="12.95" customHeight="1" x14ac:dyDescent="0.2">
      <c r="A246" s="289"/>
      <c r="B246" s="285" t="s">
        <v>629</v>
      </c>
      <c r="C246" s="274" t="s">
        <v>165</v>
      </c>
      <c r="D246" s="286" t="s">
        <v>5</v>
      </c>
      <c r="E246" s="287">
        <v>12</v>
      </c>
      <c r="F246" s="288"/>
      <c r="G246" s="293"/>
    </row>
    <row r="247" spans="1:7" ht="12.95" customHeight="1" x14ac:dyDescent="0.2">
      <c r="A247" s="289"/>
      <c r="B247" s="285" t="s">
        <v>630</v>
      </c>
      <c r="C247" s="274" t="s">
        <v>166</v>
      </c>
      <c r="D247" s="286" t="s">
        <v>67</v>
      </c>
      <c r="E247" s="287">
        <v>12</v>
      </c>
      <c r="F247" s="288"/>
      <c r="G247" s="293"/>
    </row>
    <row r="248" spans="1:7" ht="12.95" customHeight="1" x14ac:dyDescent="0.2">
      <c r="A248" s="289"/>
      <c r="B248" s="285" t="s">
        <v>631</v>
      </c>
      <c r="C248" s="274" t="s">
        <v>167</v>
      </c>
      <c r="D248" s="286" t="s">
        <v>5</v>
      </c>
      <c r="E248" s="287">
        <v>6</v>
      </c>
      <c r="F248" s="288"/>
      <c r="G248" s="293"/>
    </row>
    <row r="249" spans="1:7" ht="12.95" customHeight="1" x14ac:dyDescent="0.2">
      <c r="A249" s="289"/>
      <c r="B249" s="285" t="s">
        <v>632</v>
      </c>
      <c r="C249" s="274" t="s">
        <v>168</v>
      </c>
      <c r="D249" s="286" t="s">
        <v>5</v>
      </c>
      <c r="E249" s="287">
        <v>6</v>
      </c>
      <c r="F249" s="288"/>
      <c r="G249" s="293"/>
    </row>
    <row r="250" spans="1:7" ht="12.95" customHeight="1" x14ac:dyDescent="0.2">
      <c r="A250" s="289"/>
      <c r="B250" s="285" t="s">
        <v>633</v>
      </c>
      <c r="C250" s="274" t="s">
        <v>169</v>
      </c>
      <c r="D250" s="286" t="s">
        <v>5</v>
      </c>
      <c r="E250" s="287">
        <v>4</v>
      </c>
      <c r="F250" s="288"/>
      <c r="G250" s="293"/>
    </row>
    <row r="251" spans="1:7" ht="12.95" customHeight="1" x14ac:dyDescent="0.2">
      <c r="A251" s="289"/>
      <c r="B251" s="285" t="s">
        <v>634</v>
      </c>
      <c r="C251" s="274" t="s">
        <v>148</v>
      </c>
      <c r="D251" s="286" t="s">
        <v>77</v>
      </c>
      <c r="E251" s="287">
        <v>1</v>
      </c>
      <c r="F251" s="288"/>
      <c r="G251" s="293"/>
    </row>
    <row r="252" spans="1:7" ht="12.95" customHeight="1" x14ac:dyDescent="0.2">
      <c r="A252" s="289"/>
      <c r="B252" s="285" t="s">
        <v>635</v>
      </c>
      <c r="C252" s="274" t="s">
        <v>170</v>
      </c>
      <c r="D252" s="286" t="s">
        <v>33</v>
      </c>
      <c r="E252" s="287">
        <v>300</v>
      </c>
      <c r="F252" s="293"/>
      <c r="G252" s="293"/>
    </row>
    <row r="253" spans="1:7" ht="12.95" customHeight="1" x14ac:dyDescent="0.2">
      <c r="A253" s="289"/>
      <c r="B253" s="285" t="s">
        <v>636</v>
      </c>
      <c r="C253" s="274" t="s">
        <v>171</v>
      </c>
      <c r="D253" s="286" t="s">
        <v>5</v>
      </c>
      <c r="E253" s="287">
        <v>2</v>
      </c>
      <c r="F253" s="293"/>
      <c r="G253" s="293"/>
    </row>
    <row r="254" spans="1:7" ht="12.95" customHeight="1" x14ac:dyDescent="0.2">
      <c r="A254" s="289"/>
      <c r="B254" s="285" t="s">
        <v>637</v>
      </c>
      <c r="C254" s="274" t="s">
        <v>172</v>
      </c>
      <c r="D254" s="286" t="s">
        <v>33</v>
      </c>
      <c r="E254" s="287">
        <v>300</v>
      </c>
      <c r="F254" s="293"/>
      <c r="G254" s="293"/>
    </row>
    <row r="255" spans="1:7" ht="12.95" customHeight="1" x14ac:dyDescent="0.2">
      <c r="A255" s="289"/>
      <c r="B255" s="285" t="s">
        <v>638</v>
      </c>
      <c r="C255" s="274" t="s">
        <v>173</v>
      </c>
      <c r="D255" s="286" t="s">
        <v>5</v>
      </c>
      <c r="E255" s="287">
        <v>2</v>
      </c>
      <c r="F255" s="293"/>
      <c r="G255" s="293"/>
    </row>
    <row r="256" spans="1:7" ht="12.95" customHeight="1" x14ac:dyDescent="0.2">
      <c r="A256" s="289"/>
      <c r="B256" s="285" t="s">
        <v>639</v>
      </c>
      <c r="C256" s="274" t="s">
        <v>148</v>
      </c>
      <c r="D256" s="286" t="s">
        <v>77</v>
      </c>
      <c r="E256" s="287">
        <v>1</v>
      </c>
      <c r="F256" s="293"/>
      <c r="G256" s="293"/>
    </row>
    <row r="257" spans="1:7" ht="12.95" customHeight="1" x14ac:dyDescent="0.2">
      <c r="A257" s="289"/>
      <c r="B257" s="285" t="s">
        <v>737</v>
      </c>
      <c r="C257" s="274" t="s">
        <v>174</v>
      </c>
      <c r="D257" s="286" t="s">
        <v>5</v>
      </c>
      <c r="E257" s="287">
        <v>6</v>
      </c>
      <c r="F257" s="293"/>
      <c r="G257" s="293"/>
    </row>
    <row r="258" spans="1:7" ht="12.95" customHeight="1" x14ac:dyDescent="0.2">
      <c r="A258" s="289"/>
      <c r="B258" s="285" t="s">
        <v>738</v>
      </c>
      <c r="C258" s="274" t="s">
        <v>175</v>
      </c>
      <c r="D258" s="286" t="s">
        <v>5</v>
      </c>
      <c r="E258" s="287">
        <v>6</v>
      </c>
      <c r="F258" s="293"/>
      <c r="G258" s="293"/>
    </row>
    <row r="259" spans="1:7" ht="12.95" customHeight="1" x14ac:dyDescent="0.2">
      <c r="A259" s="289"/>
      <c r="B259" s="285" t="s">
        <v>739</v>
      </c>
      <c r="C259" s="274" t="s">
        <v>176</v>
      </c>
      <c r="D259" s="286" t="s">
        <v>77</v>
      </c>
      <c r="E259" s="287">
        <v>1</v>
      </c>
      <c r="F259" s="293"/>
      <c r="G259" s="293"/>
    </row>
    <row r="260" spans="1:7" ht="12.95" customHeight="1" x14ac:dyDescent="0.2">
      <c r="A260" s="289"/>
      <c r="B260" s="285" t="s">
        <v>640</v>
      </c>
      <c r="C260" s="274" t="s">
        <v>177</v>
      </c>
      <c r="D260" s="286" t="s">
        <v>33</v>
      </c>
      <c r="E260" s="287">
        <v>34</v>
      </c>
      <c r="F260" s="293"/>
      <c r="G260" s="293"/>
    </row>
    <row r="261" spans="1:7" ht="12.95" customHeight="1" x14ac:dyDescent="0.2">
      <c r="A261" s="289"/>
      <c r="B261" s="285" t="s">
        <v>641</v>
      </c>
      <c r="C261" s="274" t="s">
        <v>178</v>
      </c>
      <c r="D261" s="286" t="s">
        <v>33</v>
      </c>
      <c r="E261" s="287">
        <v>534</v>
      </c>
      <c r="F261" s="293"/>
      <c r="G261" s="293"/>
    </row>
    <row r="262" spans="1:7" ht="12.95" customHeight="1" x14ac:dyDescent="0.2">
      <c r="A262" s="289"/>
      <c r="B262" s="285" t="s">
        <v>642</v>
      </c>
      <c r="C262" s="274" t="s">
        <v>179</v>
      </c>
      <c r="D262" s="286" t="s">
        <v>33</v>
      </c>
      <c r="E262" s="287">
        <v>32</v>
      </c>
      <c r="F262" s="293"/>
      <c r="G262" s="293"/>
    </row>
    <row r="263" spans="1:7" ht="12.95" customHeight="1" x14ac:dyDescent="0.2">
      <c r="A263" s="289"/>
      <c r="B263" s="285" t="s">
        <v>643</v>
      </c>
      <c r="C263" s="274" t="s">
        <v>180</v>
      </c>
      <c r="D263" s="286" t="s">
        <v>33</v>
      </c>
      <c r="E263" s="287">
        <v>300</v>
      </c>
      <c r="F263" s="293"/>
      <c r="G263" s="293"/>
    </row>
    <row r="264" spans="1:7" ht="12.95" customHeight="1" x14ac:dyDescent="0.2">
      <c r="A264" s="289"/>
      <c r="B264" s="285" t="s">
        <v>644</v>
      </c>
      <c r="C264" s="274" t="s">
        <v>850</v>
      </c>
      <c r="D264" s="286" t="s">
        <v>5</v>
      </c>
      <c r="E264" s="287">
        <v>33</v>
      </c>
      <c r="F264" s="293"/>
      <c r="G264" s="293"/>
    </row>
    <row r="265" spans="1:7" ht="12.95" customHeight="1" x14ac:dyDescent="0.2">
      <c r="A265" s="289"/>
      <c r="B265" s="285" t="s">
        <v>645</v>
      </c>
      <c r="C265" s="274" t="s">
        <v>176</v>
      </c>
      <c r="D265" s="286" t="s">
        <v>77</v>
      </c>
      <c r="E265" s="287">
        <v>1</v>
      </c>
      <c r="F265" s="293"/>
      <c r="G265" s="293"/>
    </row>
    <row r="266" spans="1:7" ht="12.95" customHeight="1" x14ac:dyDescent="0.2">
      <c r="A266" s="289"/>
      <c r="B266" s="285" t="s">
        <v>646</v>
      </c>
      <c r="C266" s="274" t="s">
        <v>848</v>
      </c>
      <c r="D266" s="286" t="s">
        <v>5</v>
      </c>
      <c r="E266" s="287">
        <v>11</v>
      </c>
      <c r="F266" s="293"/>
      <c r="G266" s="293"/>
    </row>
    <row r="267" spans="1:7" ht="26.25" customHeight="1" x14ac:dyDescent="0.2">
      <c r="A267" s="289"/>
      <c r="B267" s="285" t="s">
        <v>647</v>
      </c>
      <c r="C267" s="274" t="s">
        <v>181</v>
      </c>
      <c r="D267" s="286"/>
      <c r="E267" s="287">
        <v>6</v>
      </c>
      <c r="F267" s="293"/>
      <c r="G267" s="293"/>
    </row>
    <row r="268" spans="1:7" ht="12.95" customHeight="1" x14ac:dyDescent="0.2">
      <c r="A268" s="289"/>
      <c r="B268" s="285" t="s">
        <v>648</v>
      </c>
      <c r="C268" s="274" t="s">
        <v>182</v>
      </c>
      <c r="D268" s="286" t="s">
        <v>5</v>
      </c>
      <c r="E268" s="287">
        <v>17</v>
      </c>
      <c r="F268" s="293"/>
      <c r="G268" s="293"/>
    </row>
    <row r="269" spans="1:7" ht="12.95" customHeight="1" x14ac:dyDescent="0.2">
      <c r="A269" s="289"/>
      <c r="B269" s="285" t="s">
        <v>649</v>
      </c>
      <c r="C269" s="274" t="s">
        <v>183</v>
      </c>
      <c r="D269" s="286" t="s">
        <v>5</v>
      </c>
      <c r="E269" s="287">
        <v>6</v>
      </c>
      <c r="F269" s="293"/>
      <c r="G269" s="293"/>
    </row>
    <row r="270" spans="1:7" ht="12.95" customHeight="1" x14ac:dyDescent="0.2">
      <c r="A270" s="289"/>
      <c r="B270" s="285" t="s">
        <v>650</v>
      </c>
      <c r="C270" s="274" t="s">
        <v>847</v>
      </c>
      <c r="D270" s="286" t="s">
        <v>5</v>
      </c>
      <c r="E270" s="287">
        <v>10</v>
      </c>
      <c r="F270" s="293"/>
      <c r="G270" s="293"/>
    </row>
    <row r="271" spans="1:7" ht="27" customHeight="1" x14ac:dyDescent="0.2">
      <c r="A271" s="289"/>
      <c r="B271" s="285" t="s">
        <v>651</v>
      </c>
      <c r="C271" s="274" t="s">
        <v>184</v>
      </c>
      <c r="D271" s="286" t="s">
        <v>5</v>
      </c>
      <c r="E271" s="287">
        <v>6</v>
      </c>
      <c r="F271" s="293"/>
      <c r="G271" s="293"/>
    </row>
    <row r="272" spans="1:7" ht="12.95" customHeight="1" x14ac:dyDescent="0.2">
      <c r="A272" s="289"/>
      <c r="B272" s="285" t="s">
        <v>652</v>
      </c>
      <c r="C272" s="274" t="s">
        <v>185</v>
      </c>
      <c r="D272" s="286" t="s">
        <v>5</v>
      </c>
      <c r="E272" s="287">
        <v>16</v>
      </c>
      <c r="F272" s="293"/>
      <c r="G272" s="293"/>
    </row>
    <row r="273" spans="1:7" ht="12.95" customHeight="1" x14ac:dyDescent="0.2">
      <c r="A273" s="289"/>
      <c r="B273" s="285" t="s">
        <v>653</v>
      </c>
      <c r="C273" s="274" t="s">
        <v>186</v>
      </c>
      <c r="D273" s="286" t="s">
        <v>5</v>
      </c>
      <c r="E273" s="287">
        <v>2</v>
      </c>
      <c r="F273" s="293"/>
      <c r="G273" s="293"/>
    </row>
    <row r="274" spans="1:7" ht="12.95" customHeight="1" x14ac:dyDescent="0.2">
      <c r="A274" s="289"/>
      <c r="B274" s="285" t="s">
        <v>654</v>
      </c>
      <c r="C274" s="274" t="s">
        <v>187</v>
      </c>
      <c r="D274" s="286" t="s">
        <v>77</v>
      </c>
      <c r="E274" s="287">
        <v>1</v>
      </c>
      <c r="F274" s="293"/>
      <c r="G274" s="293"/>
    </row>
    <row r="275" spans="1:7" ht="12.95" customHeight="1" x14ac:dyDescent="0.2">
      <c r="A275" s="289"/>
      <c r="B275" s="285" t="s">
        <v>655</v>
      </c>
      <c r="C275" s="274" t="s">
        <v>188</v>
      </c>
      <c r="D275" s="286" t="s">
        <v>77</v>
      </c>
      <c r="E275" s="287">
        <v>1</v>
      </c>
      <c r="F275" s="293"/>
      <c r="G275" s="293"/>
    </row>
    <row r="276" spans="1:7" ht="12.95" customHeight="1" thickBot="1" x14ac:dyDescent="0.25">
      <c r="A276" s="289"/>
      <c r="B276" s="285" t="s">
        <v>656</v>
      </c>
      <c r="C276" s="274" t="s">
        <v>148</v>
      </c>
      <c r="D276" s="286" t="s">
        <v>77</v>
      </c>
      <c r="E276" s="287">
        <v>1</v>
      </c>
      <c r="F276" s="293"/>
      <c r="G276" s="293"/>
    </row>
    <row r="277" spans="1:7" ht="12.95" customHeight="1" thickBot="1" x14ac:dyDescent="0.25">
      <c r="B277" s="277" t="s">
        <v>132</v>
      </c>
      <c r="C277" s="277" t="s">
        <v>123</v>
      </c>
      <c r="D277" s="291"/>
      <c r="E277" s="291"/>
      <c r="F277" s="292"/>
      <c r="G277" s="292"/>
    </row>
    <row r="278" spans="1:7" ht="26.25" customHeight="1" x14ac:dyDescent="0.2">
      <c r="A278" s="289"/>
      <c r="B278" s="285" t="s">
        <v>657</v>
      </c>
      <c r="C278" s="274" t="s">
        <v>815</v>
      </c>
      <c r="D278" s="286" t="s">
        <v>77</v>
      </c>
      <c r="E278" s="287">
        <v>1</v>
      </c>
      <c r="F278" s="288"/>
      <c r="G278" s="288"/>
    </row>
    <row r="279" spans="1:7" ht="26.25" customHeight="1" x14ac:dyDescent="0.2">
      <c r="A279" s="289"/>
      <c r="B279" s="285" t="s">
        <v>658</v>
      </c>
      <c r="C279" s="274" t="s">
        <v>816</v>
      </c>
      <c r="D279" s="286" t="s">
        <v>5</v>
      </c>
      <c r="E279" s="287">
        <v>1</v>
      </c>
      <c r="F279" s="288"/>
      <c r="G279" s="288"/>
    </row>
    <row r="280" spans="1:7" ht="26.25" customHeight="1" x14ac:dyDescent="0.2">
      <c r="A280" s="289"/>
      <c r="B280" s="285" t="s">
        <v>659</v>
      </c>
      <c r="C280" s="274" t="s">
        <v>747</v>
      </c>
      <c r="D280" s="286" t="s">
        <v>5</v>
      </c>
      <c r="E280" s="287">
        <v>9</v>
      </c>
      <c r="F280" s="288"/>
      <c r="G280" s="288"/>
    </row>
    <row r="281" spans="1:7" ht="26.25" customHeight="1" x14ac:dyDescent="0.2">
      <c r="A281" s="289"/>
      <c r="B281" s="285" t="s">
        <v>660</v>
      </c>
      <c r="C281" s="274" t="s">
        <v>748</v>
      </c>
      <c r="D281" s="286" t="s">
        <v>77</v>
      </c>
      <c r="E281" s="287">
        <v>1</v>
      </c>
      <c r="F281" s="288"/>
      <c r="G281" s="288"/>
    </row>
    <row r="282" spans="1:7" ht="26.25" customHeight="1" x14ac:dyDescent="0.2">
      <c r="A282" s="289"/>
      <c r="B282" s="285" t="s">
        <v>661</v>
      </c>
      <c r="C282" s="274" t="s">
        <v>749</v>
      </c>
      <c r="D282" s="286" t="s">
        <v>33</v>
      </c>
      <c r="E282" s="287">
        <v>1700</v>
      </c>
      <c r="F282" s="288"/>
      <c r="G282" s="288"/>
    </row>
    <row r="283" spans="1:7" ht="26.25" customHeight="1" x14ac:dyDescent="0.2">
      <c r="A283" s="289"/>
      <c r="B283" s="285" t="s">
        <v>662</v>
      </c>
      <c r="C283" s="274" t="s">
        <v>750</v>
      </c>
      <c r="D283" s="286" t="s">
        <v>33</v>
      </c>
      <c r="E283" s="287">
        <v>300</v>
      </c>
      <c r="F283" s="288"/>
      <c r="G283" s="288"/>
    </row>
    <row r="284" spans="1:7" ht="45" customHeight="1" x14ac:dyDescent="0.2">
      <c r="A284" s="289"/>
      <c r="B284" s="285" t="s">
        <v>663</v>
      </c>
      <c r="C284" s="274" t="s">
        <v>751</v>
      </c>
      <c r="D284" s="286" t="s">
        <v>33</v>
      </c>
      <c r="E284" s="287">
        <v>350</v>
      </c>
      <c r="F284" s="288"/>
      <c r="G284" s="288"/>
    </row>
    <row r="285" spans="1:7" ht="44.25" customHeight="1" x14ac:dyDescent="0.2">
      <c r="A285" s="289"/>
      <c r="B285" s="285" t="s">
        <v>664</v>
      </c>
      <c r="C285" s="274" t="s">
        <v>752</v>
      </c>
      <c r="D285" s="286" t="s">
        <v>33</v>
      </c>
      <c r="E285" s="287">
        <v>1000</v>
      </c>
      <c r="F285" s="288"/>
      <c r="G285" s="288"/>
    </row>
    <row r="286" spans="1:7" ht="43.5" customHeight="1" x14ac:dyDescent="0.2">
      <c r="A286" s="289"/>
      <c r="B286" s="285" t="s">
        <v>665</v>
      </c>
      <c r="C286" s="274" t="s">
        <v>753</v>
      </c>
      <c r="D286" s="286" t="s">
        <v>33</v>
      </c>
      <c r="E286" s="287">
        <v>200</v>
      </c>
      <c r="F286" s="288"/>
      <c r="G286" s="288"/>
    </row>
    <row r="287" spans="1:7" ht="45" customHeight="1" x14ac:dyDescent="0.2">
      <c r="A287" s="289"/>
      <c r="B287" s="285" t="s">
        <v>666</v>
      </c>
      <c r="C287" s="274" t="s">
        <v>754</v>
      </c>
      <c r="D287" s="286" t="s">
        <v>33</v>
      </c>
      <c r="E287" s="287">
        <v>150</v>
      </c>
      <c r="F287" s="288"/>
      <c r="G287" s="288"/>
    </row>
    <row r="288" spans="1:7" ht="26.25" customHeight="1" x14ac:dyDescent="0.2">
      <c r="A288" s="289"/>
      <c r="B288" s="285" t="s">
        <v>667</v>
      </c>
      <c r="C288" s="274" t="s">
        <v>755</v>
      </c>
      <c r="D288" s="286" t="s">
        <v>5</v>
      </c>
      <c r="E288" s="287">
        <v>850</v>
      </c>
      <c r="F288" s="288"/>
      <c r="G288" s="288"/>
    </row>
    <row r="289" spans="1:7" ht="26.25" customHeight="1" x14ac:dyDescent="0.2">
      <c r="A289" s="289"/>
      <c r="B289" s="285" t="s">
        <v>668</v>
      </c>
      <c r="C289" s="274" t="s">
        <v>756</v>
      </c>
      <c r="D289" s="286" t="s">
        <v>33</v>
      </c>
      <c r="E289" s="287">
        <v>50</v>
      </c>
      <c r="F289" s="288"/>
      <c r="G289" s="288"/>
    </row>
    <row r="290" spans="1:7" ht="26.25" customHeight="1" x14ac:dyDescent="0.2">
      <c r="A290" s="289"/>
      <c r="B290" s="285" t="s">
        <v>669</v>
      </c>
      <c r="C290" s="274" t="s">
        <v>757</v>
      </c>
      <c r="D290" s="286" t="s">
        <v>33</v>
      </c>
      <c r="E290" s="287">
        <v>250</v>
      </c>
      <c r="F290" s="288"/>
      <c r="G290" s="288"/>
    </row>
    <row r="291" spans="1:7" ht="26.25" customHeight="1" x14ac:dyDescent="0.2">
      <c r="A291" s="289"/>
      <c r="B291" s="285" t="s">
        <v>670</v>
      </c>
      <c r="C291" s="274" t="s">
        <v>258</v>
      </c>
      <c r="D291" s="286" t="s">
        <v>5</v>
      </c>
      <c r="E291" s="287">
        <v>50</v>
      </c>
      <c r="F291" s="288"/>
      <c r="G291" s="288"/>
    </row>
    <row r="292" spans="1:7" ht="48.75" customHeight="1" x14ac:dyDescent="0.2">
      <c r="A292" s="289"/>
      <c r="B292" s="285" t="s">
        <v>671</v>
      </c>
      <c r="C292" s="274" t="s">
        <v>279</v>
      </c>
      <c r="D292" s="286" t="s">
        <v>33</v>
      </c>
      <c r="E292" s="287">
        <v>1000</v>
      </c>
      <c r="F292" s="288"/>
      <c r="G292" s="288"/>
    </row>
    <row r="293" spans="1:7" ht="31.5" customHeight="1" x14ac:dyDescent="0.2">
      <c r="A293" s="289"/>
      <c r="B293" s="285" t="s">
        <v>672</v>
      </c>
      <c r="C293" s="274" t="s">
        <v>205</v>
      </c>
      <c r="D293" s="286" t="s">
        <v>33</v>
      </c>
      <c r="E293" s="287">
        <v>100</v>
      </c>
      <c r="F293" s="288"/>
      <c r="G293" s="288"/>
    </row>
    <row r="294" spans="1:7" ht="31.5" customHeight="1" x14ac:dyDescent="0.2">
      <c r="A294" s="289"/>
      <c r="B294" s="285" t="s">
        <v>758</v>
      </c>
      <c r="C294" s="274" t="s">
        <v>280</v>
      </c>
      <c r="D294" s="286" t="s">
        <v>33</v>
      </c>
      <c r="E294" s="287">
        <v>700</v>
      </c>
      <c r="F294" s="288"/>
      <c r="G294" s="288"/>
    </row>
    <row r="295" spans="1:7" ht="18.75" customHeight="1" x14ac:dyDescent="0.2">
      <c r="A295" s="289"/>
      <c r="B295" s="285" t="s">
        <v>759</v>
      </c>
      <c r="C295" s="274" t="s">
        <v>206</v>
      </c>
      <c r="D295" s="286" t="s">
        <v>5</v>
      </c>
      <c r="E295" s="287">
        <v>50</v>
      </c>
      <c r="F295" s="288"/>
      <c r="G295" s="288"/>
    </row>
    <row r="296" spans="1:7" ht="18.75" customHeight="1" x14ac:dyDescent="0.2">
      <c r="A296" s="289"/>
      <c r="B296" s="285" t="s">
        <v>760</v>
      </c>
      <c r="C296" s="274" t="s">
        <v>207</v>
      </c>
      <c r="D296" s="286" t="s">
        <v>5</v>
      </c>
      <c r="E296" s="287">
        <v>50</v>
      </c>
      <c r="F296" s="288"/>
      <c r="G296" s="288"/>
    </row>
    <row r="297" spans="1:7" ht="26.25" customHeight="1" x14ac:dyDescent="0.2">
      <c r="A297" s="289"/>
      <c r="B297" s="285" t="s">
        <v>761</v>
      </c>
      <c r="C297" s="274" t="s">
        <v>259</v>
      </c>
      <c r="D297" s="286" t="s">
        <v>5</v>
      </c>
      <c r="E297" s="287">
        <v>100</v>
      </c>
      <c r="F297" s="288"/>
      <c r="G297" s="288"/>
    </row>
    <row r="298" spans="1:7" ht="26.25" customHeight="1" x14ac:dyDescent="0.2">
      <c r="A298" s="289"/>
      <c r="B298" s="285" t="s">
        <v>762</v>
      </c>
      <c r="C298" s="274" t="s">
        <v>260</v>
      </c>
      <c r="D298" s="286" t="s">
        <v>5</v>
      </c>
      <c r="E298" s="287">
        <v>60</v>
      </c>
      <c r="F298" s="288"/>
      <c r="G298" s="288"/>
    </row>
    <row r="299" spans="1:7" ht="26.25" customHeight="1" x14ac:dyDescent="0.2">
      <c r="A299" s="289"/>
      <c r="B299" s="285" t="s">
        <v>763</v>
      </c>
      <c r="C299" s="274" t="s">
        <v>261</v>
      </c>
      <c r="D299" s="286" t="s">
        <v>5</v>
      </c>
      <c r="E299" s="287">
        <v>50</v>
      </c>
      <c r="F299" s="288"/>
      <c r="G299" s="288"/>
    </row>
    <row r="300" spans="1:7" ht="26.25" customHeight="1" x14ac:dyDescent="0.2">
      <c r="A300" s="289"/>
      <c r="B300" s="285" t="s">
        <v>673</v>
      </c>
      <c r="C300" s="274" t="s">
        <v>817</v>
      </c>
      <c r="D300" s="286" t="s">
        <v>5</v>
      </c>
      <c r="E300" s="287">
        <v>1</v>
      </c>
      <c r="F300" s="288"/>
      <c r="G300" s="288"/>
    </row>
    <row r="301" spans="1:7" ht="26.25" customHeight="1" x14ac:dyDescent="0.2">
      <c r="A301" s="289"/>
      <c r="B301" s="285" t="s">
        <v>674</v>
      </c>
      <c r="C301" s="274" t="s">
        <v>818</v>
      </c>
      <c r="D301" s="286" t="s">
        <v>5</v>
      </c>
      <c r="E301" s="287">
        <v>1</v>
      </c>
      <c r="F301" s="288"/>
      <c r="G301" s="288"/>
    </row>
    <row r="302" spans="1:7" ht="26.25" customHeight="1" x14ac:dyDescent="0.2">
      <c r="A302" s="289"/>
      <c r="B302" s="285" t="s">
        <v>675</v>
      </c>
      <c r="C302" s="274" t="s">
        <v>819</v>
      </c>
      <c r="D302" s="286" t="s">
        <v>5</v>
      </c>
      <c r="E302" s="287">
        <v>1</v>
      </c>
      <c r="F302" s="288"/>
      <c r="G302" s="288"/>
    </row>
    <row r="303" spans="1:7" ht="26.25" customHeight="1" x14ac:dyDescent="0.2">
      <c r="A303" s="289"/>
      <c r="B303" s="285" t="s">
        <v>676</v>
      </c>
      <c r="C303" s="274" t="s">
        <v>820</v>
      </c>
      <c r="D303" s="286" t="s">
        <v>5</v>
      </c>
      <c r="E303" s="287">
        <v>1</v>
      </c>
      <c r="F303" s="288"/>
      <c r="G303" s="288"/>
    </row>
    <row r="304" spans="1:7" ht="26.25" customHeight="1" x14ac:dyDescent="0.2">
      <c r="A304" s="289"/>
      <c r="B304" s="285" t="s">
        <v>677</v>
      </c>
      <c r="C304" s="274" t="s">
        <v>821</v>
      </c>
      <c r="D304" s="286" t="s">
        <v>5</v>
      </c>
      <c r="E304" s="287">
        <v>1</v>
      </c>
      <c r="F304" s="288"/>
      <c r="G304" s="288"/>
    </row>
    <row r="305" spans="1:7" ht="26.25" customHeight="1" x14ac:dyDescent="0.2">
      <c r="A305" s="289"/>
      <c r="B305" s="285" t="s">
        <v>678</v>
      </c>
      <c r="C305" s="274" t="s">
        <v>822</v>
      </c>
      <c r="D305" s="286" t="s">
        <v>5</v>
      </c>
      <c r="E305" s="287">
        <v>1</v>
      </c>
      <c r="F305" s="288"/>
      <c r="G305" s="288"/>
    </row>
    <row r="306" spans="1:7" ht="26.25" customHeight="1" x14ac:dyDescent="0.2">
      <c r="A306" s="289"/>
      <c r="B306" s="285" t="s">
        <v>679</v>
      </c>
      <c r="C306" s="274" t="s">
        <v>823</v>
      </c>
      <c r="D306" s="286" t="s">
        <v>5</v>
      </c>
      <c r="E306" s="287">
        <v>1</v>
      </c>
      <c r="F306" s="288"/>
      <c r="G306" s="288"/>
    </row>
    <row r="307" spans="1:7" ht="26.25" customHeight="1" x14ac:dyDescent="0.2">
      <c r="A307" s="289"/>
      <c r="B307" s="285" t="s">
        <v>680</v>
      </c>
      <c r="C307" s="274" t="s">
        <v>824</v>
      </c>
      <c r="D307" s="286" t="s">
        <v>5</v>
      </c>
      <c r="E307" s="287">
        <v>1</v>
      </c>
      <c r="F307" s="288"/>
      <c r="G307" s="288"/>
    </row>
    <row r="308" spans="1:7" ht="26.25" customHeight="1" x14ac:dyDescent="0.2">
      <c r="A308" s="289"/>
      <c r="B308" s="285" t="s">
        <v>764</v>
      </c>
      <c r="C308" s="274" t="s">
        <v>825</v>
      </c>
      <c r="D308" s="286" t="s">
        <v>5</v>
      </c>
      <c r="E308" s="287">
        <v>1</v>
      </c>
      <c r="F308" s="288"/>
      <c r="G308" s="288"/>
    </row>
    <row r="309" spans="1:7" ht="26.25" customHeight="1" x14ac:dyDescent="0.2">
      <c r="A309" s="289"/>
      <c r="B309" s="285" t="s">
        <v>765</v>
      </c>
      <c r="C309" s="274" t="s">
        <v>826</v>
      </c>
      <c r="D309" s="286" t="s">
        <v>5</v>
      </c>
      <c r="E309" s="287">
        <v>1</v>
      </c>
      <c r="F309" s="288"/>
      <c r="G309" s="288"/>
    </row>
    <row r="310" spans="1:7" ht="26.25" customHeight="1" x14ac:dyDescent="0.2">
      <c r="A310" s="289"/>
      <c r="B310" s="285" t="s">
        <v>766</v>
      </c>
      <c r="C310" s="274" t="s">
        <v>827</v>
      </c>
      <c r="D310" s="286" t="s">
        <v>5</v>
      </c>
      <c r="E310" s="287">
        <v>1</v>
      </c>
      <c r="F310" s="288"/>
      <c r="G310" s="288"/>
    </row>
    <row r="311" spans="1:7" ht="41.25" customHeight="1" x14ac:dyDescent="0.2">
      <c r="A311" s="289"/>
      <c r="B311" s="285" t="s">
        <v>767</v>
      </c>
      <c r="C311" s="274" t="s">
        <v>828</v>
      </c>
      <c r="D311" s="286" t="s">
        <v>5</v>
      </c>
      <c r="E311" s="287">
        <v>1</v>
      </c>
      <c r="F311" s="288"/>
      <c r="G311" s="288"/>
    </row>
    <row r="312" spans="1:7" ht="41.25" customHeight="1" x14ac:dyDescent="0.2">
      <c r="A312" s="289"/>
      <c r="B312" s="285" t="s">
        <v>768</v>
      </c>
      <c r="C312" s="274" t="s">
        <v>829</v>
      </c>
      <c r="D312" s="286" t="s">
        <v>5</v>
      </c>
      <c r="E312" s="287">
        <v>1</v>
      </c>
      <c r="F312" s="288"/>
      <c r="G312" s="288"/>
    </row>
    <row r="313" spans="1:7" ht="41.25" customHeight="1" x14ac:dyDescent="0.2">
      <c r="A313" s="289"/>
      <c r="B313" s="285" t="s">
        <v>769</v>
      </c>
      <c r="C313" s="274" t="s">
        <v>830</v>
      </c>
      <c r="D313" s="286" t="s">
        <v>5</v>
      </c>
      <c r="E313" s="287">
        <v>1</v>
      </c>
      <c r="F313" s="288"/>
      <c r="G313" s="288"/>
    </row>
    <row r="314" spans="1:7" ht="26.25" customHeight="1" x14ac:dyDescent="0.2">
      <c r="A314" s="289"/>
      <c r="B314" s="285" t="s">
        <v>681</v>
      </c>
      <c r="C314" s="274" t="s">
        <v>811</v>
      </c>
      <c r="D314" s="286" t="s">
        <v>5</v>
      </c>
      <c r="E314" s="287">
        <v>1</v>
      </c>
      <c r="F314" s="288"/>
      <c r="G314" s="288"/>
    </row>
    <row r="315" spans="1:7" ht="26.25" customHeight="1" x14ac:dyDescent="0.2">
      <c r="A315" s="289"/>
      <c r="B315" s="285" t="s">
        <v>682</v>
      </c>
      <c r="C315" s="274" t="s">
        <v>810</v>
      </c>
      <c r="D315" s="286" t="s">
        <v>5</v>
      </c>
      <c r="E315" s="287">
        <v>1</v>
      </c>
      <c r="F315" s="288"/>
      <c r="G315" s="288"/>
    </row>
    <row r="316" spans="1:7" ht="26.25" customHeight="1" x14ac:dyDescent="0.2">
      <c r="A316" s="289"/>
      <c r="B316" s="285" t="s">
        <v>683</v>
      </c>
      <c r="C316" s="274" t="s">
        <v>812</v>
      </c>
      <c r="D316" s="286" t="s">
        <v>5</v>
      </c>
      <c r="E316" s="287">
        <v>1</v>
      </c>
      <c r="F316" s="288"/>
      <c r="G316" s="288"/>
    </row>
    <row r="317" spans="1:7" ht="26.25" customHeight="1" x14ac:dyDescent="0.2">
      <c r="A317" s="289"/>
      <c r="B317" s="285" t="s">
        <v>684</v>
      </c>
      <c r="C317" s="274" t="s">
        <v>813</v>
      </c>
      <c r="D317" s="286" t="s">
        <v>5</v>
      </c>
      <c r="E317" s="287">
        <v>1</v>
      </c>
      <c r="F317" s="288"/>
      <c r="G317" s="288"/>
    </row>
    <row r="318" spans="1:7" ht="26.25" customHeight="1" x14ac:dyDescent="0.2">
      <c r="A318" s="289"/>
      <c r="B318" s="285" t="s">
        <v>685</v>
      </c>
      <c r="C318" s="274" t="s">
        <v>814</v>
      </c>
      <c r="D318" s="286" t="s">
        <v>5</v>
      </c>
      <c r="E318" s="287">
        <v>1</v>
      </c>
      <c r="F318" s="288"/>
      <c r="G318" s="288"/>
    </row>
    <row r="319" spans="1:7" ht="12.95" customHeight="1" x14ac:dyDescent="0.2">
      <c r="A319" s="289"/>
      <c r="B319" s="285" t="s">
        <v>686</v>
      </c>
      <c r="C319" s="274" t="s">
        <v>208</v>
      </c>
      <c r="D319" s="286" t="s">
        <v>33</v>
      </c>
      <c r="E319" s="287">
        <v>850</v>
      </c>
      <c r="F319" s="288"/>
      <c r="G319" s="288"/>
    </row>
    <row r="320" spans="1:7" ht="12.95" customHeight="1" x14ac:dyDescent="0.2">
      <c r="A320" s="289"/>
      <c r="B320" s="285" t="s">
        <v>687</v>
      </c>
      <c r="C320" s="274" t="s">
        <v>209</v>
      </c>
      <c r="D320" s="286" t="s">
        <v>33</v>
      </c>
      <c r="E320" s="287">
        <v>300</v>
      </c>
      <c r="F320" s="288"/>
      <c r="G320" s="288"/>
    </row>
    <row r="321" spans="1:7" ht="12.95" customHeight="1" x14ac:dyDescent="0.2">
      <c r="A321" s="289"/>
      <c r="B321" s="285" t="s">
        <v>688</v>
      </c>
      <c r="C321" s="274" t="s">
        <v>210</v>
      </c>
      <c r="D321" s="286" t="s">
        <v>33</v>
      </c>
      <c r="E321" s="287">
        <v>200</v>
      </c>
      <c r="F321" s="288"/>
      <c r="G321" s="288"/>
    </row>
    <row r="322" spans="1:7" ht="12.95" customHeight="1" x14ac:dyDescent="0.2">
      <c r="A322" s="289"/>
      <c r="B322" s="285" t="s">
        <v>689</v>
      </c>
      <c r="C322" s="274" t="s">
        <v>262</v>
      </c>
      <c r="D322" s="286" t="s">
        <v>33</v>
      </c>
      <c r="E322" s="287">
        <v>400</v>
      </c>
      <c r="F322" s="288"/>
      <c r="G322" s="288"/>
    </row>
    <row r="323" spans="1:7" ht="12.95" customHeight="1" x14ac:dyDescent="0.2">
      <c r="A323" s="289"/>
      <c r="B323" s="285" t="s">
        <v>690</v>
      </c>
      <c r="C323" s="274" t="s">
        <v>254</v>
      </c>
      <c r="D323" s="286" t="s">
        <v>33</v>
      </c>
      <c r="E323" s="287">
        <v>500</v>
      </c>
      <c r="F323" s="288"/>
      <c r="G323" s="288"/>
    </row>
    <row r="324" spans="1:7" ht="12.95" customHeight="1" x14ac:dyDescent="0.2">
      <c r="A324" s="289"/>
      <c r="B324" s="285" t="s">
        <v>691</v>
      </c>
      <c r="C324" s="274" t="s">
        <v>263</v>
      </c>
      <c r="D324" s="286" t="s">
        <v>33</v>
      </c>
      <c r="E324" s="287">
        <v>800</v>
      </c>
      <c r="F324" s="288"/>
      <c r="G324" s="288"/>
    </row>
    <row r="325" spans="1:7" ht="12.95" customHeight="1" x14ac:dyDescent="0.2">
      <c r="A325" s="289"/>
      <c r="B325" s="285" t="s">
        <v>692</v>
      </c>
      <c r="C325" s="274" t="s">
        <v>264</v>
      </c>
      <c r="D325" s="286" t="s">
        <v>33</v>
      </c>
      <c r="E325" s="287">
        <v>800</v>
      </c>
      <c r="F325" s="288"/>
      <c r="G325" s="288"/>
    </row>
    <row r="326" spans="1:7" ht="12.95" customHeight="1" x14ac:dyDescent="0.2">
      <c r="A326" s="289"/>
      <c r="B326" s="285" t="s">
        <v>693</v>
      </c>
      <c r="C326" s="274" t="s">
        <v>211</v>
      </c>
      <c r="D326" s="286" t="s">
        <v>33</v>
      </c>
      <c r="E326" s="287">
        <v>1000</v>
      </c>
      <c r="F326" s="288"/>
      <c r="G326" s="288"/>
    </row>
    <row r="327" spans="1:7" ht="12.95" customHeight="1" x14ac:dyDescent="0.2">
      <c r="A327" s="289"/>
      <c r="B327" s="285" t="s">
        <v>694</v>
      </c>
      <c r="C327" s="274" t="s">
        <v>212</v>
      </c>
      <c r="D327" s="286" t="s">
        <v>33</v>
      </c>
      <c r="E327" s="287">
        <v>1000</v>
      </c>
      <c r="F327" s="288"/>
      <c r="G327" s="288"/>
    </row>
    <row r="328" spans="1:7" ht="39" customHeight="1" x14ac:dyDescent="0.2">
      <c r="A328" s="289"/>
      <c r="B328" s="285" t="s">
        <v>695</v>
      </c>
      <c r="C328" s="274" t="s">
        <v>770</v>
      </c>
      <c r="D328" s="286" t="s">
        <v>33</v>
      </c>
      <c r="E328" s="287">
        <v>1000</v>
      </c>
      <c r="F328" s="288"/>
      <c r="G328" s="288"/>
    </row>
    <row r="329" spans="1:7" ht="39" customHeight="1" x14ac:dyDescent="0.2">
      <c r="A329" s="289"/>
      <c r="B329" s="285" t="s">
        <v>696</v>
      </c>
      <c r="C329" s="274" t="s">
        <v>771</v>
      </c>
      <c r="D329" s="286" t="s">
        <v>33</v>
      </c>
      <c r="E329" s="287">
        <v>1000</v>
      </c>
      <c r="F329" s="288"/>
      <c r="G329" s="288"/>
    </row>
    <row r="330" spans="1:7" ht="39" customHeight="1" x14ac:dyDescent="0.2">
      <c r="A330" s="289"/>
      <c r="B330" s="285" t="s">
        <v>697</v>
      </c>
      <c r="C330" s="274" t="s">
        <v>265</v>
      </c>
      <c r="D330" s="286" t="s">
        <v>33</v>
      </c>
      <c r="E330" s="287">
        <v>300</v>
      </c>
      <c r="F330" s="288"/>
      <c r="G330" s="288"/>
    </row>
    <row r="331" spans="1:7" ht="39" customHeight="1" x14ac:dyDescent="0.2">
      <c r="A331" s="289"/>
      <c r="B331" s="285" t="s">
        <v>698</v>
      </c>
      <c r="C331" s="274" t="s">
        <v>266</v>
      </c>
      <c r="D331" s="286" t="s">
        <v>33</v>
      </c>
      <c r="E331" s="287">
        <v>300</v>
      </c>
      <c r="F331" s="288"/>
      <c r="G331" s="288"/>
    </row>
    <row r="332" spans="1:7" ht="39" customHeight="1" x14ac:dyDescent="0.2">
      <c r="A332" s="289"/>
      <c r="B332" s="285" t="s">
        <v>699</v>
      </c>
      <c r="C332" s="274" t="s">
        <v>213</v>
      </c>
      <c r="D332" s="286" t="s">
        <v>33</v>
      </c>
      <c r="E332" s="287">
        <v>4500</v>
      </c>
      <c r="F332" s="288"/>
      <c r="G332" s="288"/>
    </row>
    <row r="333" spans="1:7" ht="282.75" customHeight="1" x14ac:dyDescent="0.2">
      <c r="A333" s="289"/>
      <c r="B333" s="285" t="s">
        <v>782</v>
      </c>
      <c r="C333" s="274" t="s">
        <v>772</v>
      </c>
      <c r="D333" s="286" t="s">
        <v>77</v>
      </c>
      <c r="E333" s="287">
        <v>1</v>
      </c>
      <c r="F333" s="288"/>
      <c r="G333" s="288"/>
    </row>
    <row r="334" spans="1:7" ht="39" customHeight="1" x14ac:dyDescent="0.2">
      <c r="A334" s="289"/>
      <c r="B334" s="285" t="s">
        <v>773</v>
      </c>
      <c r="C334" s="274" t="s">
        <v>843</v>
      </c>
      <c r="D334" s="286" t="s">
        <v>77</v>
      </c>
      <c r="E334" s="287">
        <v>1</v>
      </c>
      <c r="F334" s="288"/>
      <c r="G334" s="288"/>
    </row>
    <row r="335" spans="1:7" ht="39" customHeight="1" x14ac:dyDescent="0.2">
      <c r="A335" s="289"/>
      <c r="B335" s="285" t="s">
        <v>774</v>
      </c>
      <c r="C335" s="274" t="s">
        <v>775</v>
      </c>
      <c r="D335" s="286" t="s">
        <v>77</v>
      </c>
      <c r="E335" s="287">
        <v>1</v>
      </c>
      <c r="F335" s="288"/>
      <c r="G335" s="288"/>
    </row>
    <row r="336" spans="1:7" ht="39" customHeight="1" x14ac:dyDescent="0.2">
      <c r="A336" s="289"/>
      <c r="B336" s="285" t="s">
        <v>776</v>
      </c>
      <c r="C336" s="274" t="s">
        <v>777</v>
      </c>
      <c r="D336" s="286" t="s">
        <v>5</v>
      </c>
      <c r="E336" s="287">
        <v>1</v>
      </c>
      <c r="F336" s="288"/>
      <c r="G336" s="288"/>
    </row>
    <row r="337" spans="1:7" ht="39" customHeight="1" x14ac:dyDescent="0.2">
      <c r="A337" s="289"/>
      <c r="B337" s="285" t="s">
        <v>700</v>
      </c>
      <c r="C337" s="274" t="s">
        <v>841</v>
      </c>
      <c r="D337" s="286" t="s">
        <v>5</v>
      </c>
      <c r="E337" s="287">
        <v>500</v>
      </c>
      <c r="F337" s="288"/>
      <c r="G337" s="288"/>
    </row>
    <row r="338" spans="1:7" ht="39" customHeight="1" x14ac:dyDescent="0.2">
      <c r="A338" s="289"/>
      <c r="B338" s="285" t="s">
        <v>701</v>
      </c>
      <c r="C338" s="274" t="s">
        <v>840</v>
      </c>
      <c r="D338" s="286" t="s">
        <v>5</v>
      </c>
      <c r="E338" s="287">
        <v>270</v>
      </c>
      <c r="F338" s="288"/>
      <c r="G338" s="288"/>
    </row>
    <row r="339" spans="1:7" ht="39" customHeight="1" x14ac:dyDescent="0.2">
      <c r="A339" s="289"/>
      <c r="B339" s="285" t="s">
        <v>702</v>
      </c>
      <c r="C339" s="274" t="s">
        <v>275</v>
      </c>
      <c r="D339" s="286" t="s">
        <v>5</v>
      </c>
      <c r="E339" s="287">
        <v>60</v>
      </c>
      <c r="F339" s="288"/>
      <c r="G339" s="288"/>
    </row>
    <row r="340" spans="1:7" ht="39" customHeight="1" x14ac:dyDescent="0.2">
      <c r="A340" s="289"/>
      <c r="B340" s="285" t="s">
        <v>703</v>
      </c>
      <c r="C340" s="274" t="s">
        <v>276</v>
      </c>
      <c r="D340" s="286" t="s">
        <v>5</v>
      </c>
      <c r="E340" s="287">
        <v>20</v>
      </c>
      <c r="F340" s="288"/>
      <c r="G340" s="288"/>
    </row>
    <row r="341" spans="1:7" ht="12.95" customHeight="1" x14ac:dyDescent="0.2">
      <c r="A341" s="289"/>
      <c r="B341" s="285" t="s">
        <v>704</v>
      </c>
      <c r="C341" s="274" t="s">
        <v>214</v>
      </c>
      <c r="D341" s="286" t="s">
        <v>5</v>
      </c>
      <c r="E341" s="287">
        <v>20</v>
      </c>
      <c r="F341" s="288"/>
      <c r="G341" s="288"/>
    </row>
    <row r="342" spans="1:7" ht="12.95" customHeight="1" x14ac:dyDescent="0.2">
      <c r="A342" s="289"/>
      <c r="B342" s="285" t="s">
        <v>705</v>
      </c>
      <c r="C342" s="274" t="s">
        <v>778</v>
      </c>
      <c r="D342" s="286" t="s">
        <v>5</v>
      </c>
      <c r="E342" s="287">
        <v>20</v>
      </c>
      <c r="F342" s="288"/>
      <c r="G342" s="288"/>
    </row>
    <row r="343" spans="1:7" ht="12.95" customHeight="1" x14ac:dyDescent="0.2">
      <c r="A343" s="289"/>
      <c r="B343" s="285" t="s">
        <v>706</v>
      </c>
      <c r="C343" s="274" t="s">
        <v>779</v>
      </c>
      <c r="D343" s="286" t="s">
        <v>5</v>
      </c>
      <c r="E343" s="287">
        <v>60</v>
      </c>
      <c r="F343" s="288"/>
      <c r="G343" s="288"/>
    </row>
    <row r="344" spans="1:7" ht="40.5" customHeight="1" x14ac:dyDescent="0.2">
      <c r="A344" s="289"/>
      <c r="B344" s="285" t="s">
        <v>792</v>
      </c>
      <c r="C344" s="274" t="s">
        <v>831</v>
      </c>
      <c r="D344" s="286" t="s">
        <v>77</v>
      </c>
      <c r="E344" s="287">
        <v>1</v>
      </c>
      <c r="F344" s="288"/>
      <c r="G344" s="288"/>
    </row>
    <row r="345" spans="1:7" ht="40.5" customHeight="1" x14ac:dyDescent="0.2">
      <c r="A345" s="289"/>
      <c r="B345" s="285" t="s">
        <v>791</v>
      </c>
      <c r="C345" s="274" t="s">
        <v>832</v>
      </c>
      <c r="D345" s="286" t="s">
        <v>77</v>
      </c>
      <c r="E345" s="287">
        <v>1</v>
      </c>
      <c r="F345" s="288"/>
      <c r="G345" s="288"/>
    </row>
    <row r="346" spans="1:7" ht="40.5" customHeight="1" x14ac:dyDescent="0.2">
      <c r="A346" s="289"/>
      <c r="B346" s="285" t="s">
        <v>790</v>
      </c>
      <c r="C346" s="274" t="s">
        <v>833</v>
      </c>
      <c r="D346" s="286" t="s">
        <v>77</v>
      </c>
      <c r="E346" s="287">
        <v>1</v>
      </c>
      <c r="F346" s="288"/>
      <c r="G346" s="288"/>
    </row>
    <row r="347" spans="1:7" ht="40.5" customHeight="1" x14ac:dyDescent="0.2">
      <c r="A347" s="289"/>
      <c r="B347" s="285" t="s">
        <v>789</v>
      </c>
      <c r="C347" s="274" t="s">
        <v>834</v>
      </c>
      <c r="D347" s="286" t="s">
        <v>77</v>
      </c>
      <c r="E347" s="287">
        <v>1</v>
      </c>
      <c r="F347" s="288"/>
      <c r="G347" s="288"/>
    </row>
    <row r="348" spans="1:7" ht="40.5" customHeight="1" x14ac:dyDescent="0.2">
      <c r="A348" s="289"/>
      <c r="B348" s="285" t="s">
        <v>784</v>
      </c>
      <c r="C348" s="274" t="s">
        <v>835</v>
      </c>
      <c r="D348" s="286" t="s">
        <v>77</v>
      </c>
      <c r="E348" s="287">
        <v>1</v>
      </c>
      <c r="F348" s="288"/>
      <c r="G348" s="288"/>
    </row>
    <row r="349" spans="1:7" ht="40.5" customHeight="1" x14ac:dyDescent="0.2">
      <c r="A349" s="289"/>
      <c r="B349" s="285" t="s">
        <v>785</v>
      </c>
      <c r="C349" s="274" t="s">
        <v>836</v>
      </c>
      <c r="D349" s="286" t="s">
        <v>77</v>
      </c>
      <c r="E349" s="287">
        <v>1</v>
      </c>
      <c r="F349" s="288"/>
      <c r="G349" s="288"/>
    </row>
    <row r="350" spans="1:7" ht="40.5" customHeight="1" x14ac:dyDescent="0.2">
      <c r="A350" s="289"/>
      <c r="B350" s="285" t="s">
        <v>786</v>
      </c>
      <c r="C350" s="274" t="s">
        <v>837</v>
      </c>
      <c r="D350" s="286" t="s">
        <v>77</v>
      </c>
      <c r="E350" s="287">
        <v>1</v>
      </c>
      <c r="F350" s="288"/>
      <c r="G350" s="288"/>
    </row>
    <row r="351" spans="1:7" ht="40.5" customHeight="1" x14ac:dyDescent="0.2">
      <c r="A351" s="289"/>
      <c r="B351" s="285" t="s">
        <v>787</v>
      </c>
      <c r="C351" s="274" t="s">
        <v>838</v>
      </c>
      <c r="D351" s="286" t="s">
        <v>77</v>
      </c>
      <c r="E351" s="287">
        <v>1</v>
      </c>
      <c r="F351" s="288"/>
      <c r="G351" s="288"/>
    </row>
    <row r="352" spans="1:7" ht="40.5" customHeight="1" x14ac:dyDescent="0.2">
      <c r="A352" s="289"/>
      <c r="B352" s="285" t="s">
        <v>788</v>
      </c>
      <c r="C352" s="274" t="s">
        <v>839</v>
      </c>
      <c r="D352" s="286" t="s">
        <v>77</v>
      </c>
      <c r="E352" s="287">
        <v>1</v>
      </c>
      <c r="F352" s="288"/>
      <c r="G352" s="288"/>
    </row>
    <row r="353" spans="1:7" ht="12.95" customHeight="1" thickBot="1" x14ac:dyDescent="0.25">
      <c r="A353" s="289"/>
      <c r="B353" s="285" t="s">
        <v>783</v>
      </c>
      <c r="C353" s="274" t="s">
        <v>780</v>
      </c>
      <c r="D353" s="286" t="s">
        <v>77</v>
      </c>
      <c r="E353" s="287">
        <v>1</v>
      </c>
      <c r="F353" s="288"/>
      <c r="G353" s="288"/>
    </row>
    <row r="354" spans="1:7" ht="12.95" customHeight="1" thickBot="1" x14ac:dyDescent="0.25">
      <c r="A354" s="290"/>
      <c r="B354" s="277" t="s">
        <v>120</v>
      </c>
      <c r="C354" s="277" t="s">
        <v>153</v>
      </c>
      <c r="D354" s="291"/>
      <c r="E354" s="291"/>
      <c r="F354" s="292"/>
      <c r="G354" s="292"/>
    </row>
    <row r="355" spans="1:7" ht="12.95" customHeight="1" thickBot="1" x14ac:dyDescent="0.25">
      <c r="A355" s="289"/>
      <c r="B355" s="285" t="s">
        <v>707</v>
      </c>
      <c r="C355" s="274" t="s">
        <v>215</v>
      </c>
      <c r="D355" s="286" t="s">
        <v>5</v>
      </c>
      <c r="E355" s="287">
        <v>1</v>
      </c>
      <c r="F355" s="288"/>
      <c r="G355" s="288"/>
    </row>
    <row r="356" spans="1:7" ht="12.95" customHeight="1" thickBot="1" x14ac:dyDescent="0.25">
      <c r="A356" s="290"/>
      <c r="B356" s="277" t="s">
        <v>860</v>
      </c>
      <c r="C356" s="277" t="s">
        <v>267</v>
      </c>
      <c r="D356" s="291"/>
      <c r="E356" s="291"/>
      <c r="F356" s="292"/>
      <c r="G356" s="292"/>
    </row>
    <row r="357" spans="1:7" ht="12.95" customHeight="1" x14ac:dyDescent="0.2">
      <c r="A357" s="289"/>
      <c r="B357" s="285" t="s">
        <v>708</v>
      </c>
      <c r="C357" s="274" t="s">
        <v>256</v>
      </c>
      <c r="D357" s="286" t="s">
        <v>77</v>
      </c>
      <c r="E357" s="287">
        <v>1</v>
      </c>
      <c r="F357" s="288"/>
      <c r="G357" s="288"/>
    </row>
    <row r="358" spans="1:7" ht="12.95" customHeight="1" thickBot="1" x14ac:dyDescent="0.25">
      <c r="A358" s="289"/>
      <c r="B358" s="285" t="s">
        <v>709</v>
      </c>
      <c r="C358" s="274" t="s">
        <v>861</v>
      </c>
      <c r="D358" s="286" t="s">
        <v>77</v>
      </c>
      <c r="E358" s="287">
        <v>1</v>
      </c>
      <c r="F358" s="288"/>
      <c r="G358" s="288"/>
    </row>
    <row r="359" spans="1:7" ht="12.95" customHeight="1" thickBot="1" x14ac:dyDescent="0.25">
      <c r="A359" s="290"/>
      <c r="B359" s="277" t="s">
        <v>255</v>
      </c>
      <c r="C359" s="277" t="s">
        <v>283</v>
      </c>
      <c r="D359" s="291"/>
      <c r="E359" s="291"/>
      <c r="F359" s="292"/>
      <c r="G359" s="292"/>
    </row>
    <row r="360" spans="1:7" ht="30.75" customHeight="1" x14ac:dyDescent="0.2">
      <c r="A360" s="289"/>
      <c r="B360" s="285" t="s">
        <v>711</v>
      </c>
      <c r="C360" s="274" t="s">
        <v>249</v>
      </c>
      <c r="D360" s="286" t="s">
        <v>33</v>
      </c>
      <c r="E360" s="287">
        <v>100</v>
      </c>
      <c r="F360" s="288"/>
      <c r="G360" s="288"/>
    </row>
    <row r="361" spans="1:7" ht="12.95" customHeight="1" x14ac:dyDescent="0.2">
      <c r="A361" s="289"/>
      <c r="B361" s="285" t="s">
        <v>712</v>
      </c>
      <c r="C361" s="274" t="s">
        <v>232</v>
      </c>
      <c r="D361" s="286" t="s">
        <v>7</v>
      </c>
      <c r="E361" s="287">
        <v>0</v>
      </c>
      <c r="F361" s="288"/>
      <c r="G361" s="288"/>
    </row>
    <row r="362" spans="1:7" ht="12.95" customHeight="1" x14ac:dyDescent="0.2">
      <c r="A362" s="289"/>
      <c r="B362" s="285" t="s">
        <v>713</v>
      </c>
      <c r="C362" s="274" t="s">
        <v>231</v>
      </c>
      <c r="D362" s="286" t="s">
        <v>7</v>
      </c>
      <c r="E362" s="287">
        <v>130</v>
      </c>
      <c r="F362" s="288"/>
      <c r="G362" s="288"/>
    </row>
    <row r="363" spans="1:7" ht="12.95" customHeight="1" x14ac:dyDescent="0.2">
      <c r="A363" s="289"/>
      <c r="B363" s="285" t="s">
        <v>714</v>
      </c>
      <c r="C363" s="274" t="s">
        <v>248</v>
      </c>
      <c r="D363" s="286" t="s">
        <v>89</v>
      </c>
      <c r="E363" s="287">
        <v>390</v>
      </c>
      <c r="F363" s="288"/>
      <c r="G363" s="288"/>
    </row>
    <row r="364" spans="1:7" ht="12.95" customHeight="1" x14ac:dyDescent="0.2">
      <c r="A364" s="289"/>
      <c r="B364" s="285" t="s">
        <v>715</v>
      </c>
      <c r="C364" s="274" t="s">
        <v>229</v>
      </c>
      <c r="D364" s="286" t="s">
        <v>89</v>
      </c>
      <c r="E364" s="287">
        <v>0</v>
      </c>
      <c r="F364" s="293"/>
      <c r="G364" s="293"/>
    </row>
    <row r="365" spans="1:7" ht="12.95" customHeight="1" x14ac:dyDescent="0.2">
      <c r="B365" s="285" t="s">
        <v>716</v>
      </c>
      <c r="C365" s="274" t="s">
        <v>241</v>
      </c>
      <c r="D365" s="286" t="s">
        <v>82</v>
      </c>
      <c r="E365" s="287">
        <v>2</v>
      </c>
      <c r="F365" s="293"/>
      <c r="G365" s="293"/>
    </row>
    <row r="366" spans="1:7" ht="12.95" customHeight="1" x14ac:dyDescent="0.2">
      <c r="A366" s="289"/>
      <c r="B366" s="285" t="s">
        <v>717</v>
      </c>
      <c r="C366" s="274" t="s">
        <v>247</v>
      </c>
      <c r="D366" s="286" t="s">
        <v>33</v>
      </c>
      <c r="E366" s="287">
        <v>1</v>
      </c>
      <c r="F366" s="293"/>
      <c r="G366" s="293"/>
    </row>
    <row r="367" spans="1:7" ht="12.95" customHeight="1" x14ac:dyDescent="0.2">
      <c r="B367" s="285" t="s">
        <v>718</v>
      </c>
      <c r="C367" s="274" t="s">
        <v>246</v>
      </c>
      <c r="D367" s="286" t="s">
        <v>89</v>
      </c>
      <c r="E367" s="287">
        <v>4.3049999999999997</v>
      </c>
      <c r="F367" s="293"/>
      <c r="G367" s="293"/>
    </row>
    <row r="368" spans="1:7" ht="12.95" customHeight="1" x14ac:dyDescent="0.2">
      <c r="A368" s="289"/>
      <c r="B368" s="285" t="s">
        <v>719</v>
      </c>
      <c r="C368" s="274" t="s">
        <v>245</v>
      </c>
      <c r="D368" s="286" t="s">
        <v>111</v>
      </c>
      <c r="E368" s="287">
        <v>0.30135000000000001</v>
      </c>
      <c r="F368" s="288"/>
      <c r="G368" s="288"/>
    </row>
    <row r="369" spans="1:7" ht="12.95" customHeight="1" x14ac:dyDescent="0.2">
      <c r="A369" s="289"/>
      <c r="B369" s="285" t="s">
        <v>720</v>
      </c>
      <c r="C369" s="274" t="s">
        <v>235</v>
      </c>
      <c r="D369" s="286" t="s">
        <v>89</v>
      </c>
      <c r="E369" s="287">
        <v>369.935</v>
      </c>
      <c r="F369" s="288"/>
      <c r="G369" s="288"/>
    </row>
    <row r="370" spans="1:7" ht="12.95" customHeight="1" x14ac:dyDescent="0.2">
      <c r="A370" s="289"/>
      <c r="B370" s="285" t="s">
        <v>721</v>
      </c>
      <c r="C370" s="274" t="s">
        <v>226</v>
      </c>
      <c r="D370" s="286" t="s">
        <v>7</v>
      </c>
      <c r="E370" s="287">
        <v>130</v>
      </c>
      <c r="F370" s="288"/>
      <c r="G370" s="288"/>
    </row>
    <row r="371" spans="1:7" ht="12.95" customHeight="1" x14ac:dyDescent="0.2">
      <c r="A371" s="289"/>
      <c r="B371" s="285" t="s">
        <v>722</v>
      </c>
      <c r="C371" s="274" t="s">
        <v>224</v>
      </c>
      <c r="D371" s="286" t="s">
        <v>77</v>
      </c>
      <c r="E371" s="287">
        <v>1</v>
      </c>
      <c r="F371" s="288"/>
      <c r="G371" s="288"/>
    </row>
    <row r="372" spans="1:7" ht="12.95" customHeight="1" x14ac:dyDescent="0.2">
      <c r="A372" s="289"/>
      <c r="B372" s="285" t="s">
        <v>723</v>
      </c>
      <c r="C372" s="274" t="s">
        <v>244</v>
      </c>
      <c r="D372" s="286" t="s">
        <v>33</v>
      </c>
      <c r="E372" s="287">
        <v>100</v>
      </c>
      <c r="F372" s="288"/>
      <c r="G372" s="288"/>
    </row>
    <row r="373" spans="1:7" ht="12.95" customHeight="1" x14ac:dyDescent="0.2">
      <c r="A373" s="289"/>
      <c r="B373" s="285" t="s">
        <v>724</v>
      </c>
      <c r="C373" s="274" t="s">
        <v>231</v>
      </c>
      <c r="D373" s="286" t="s">
        <v>7</v>
      </c>
      <c r="E373" s="287">
        <v>114.99999999999999</v>
      </c>
      <c r="F373" s="288"/>
      <c r="G373" s="288"/>
    </row>
    <row r="374" spans="1:7" ht="12.95" customHeight="1" x14ac:dyDescent="0.2">
      <c r="A374" s="289"/>
      <c r="B374" s="285" t="s">
        <v>725</v>
      </c>
      <c r="C374" s="274" t="s">
        <v>243</v>
      </c>
      <c r="D374" s="286" t="s">
        <v>89</v>
      </c>
      <c r="E374" s="287">
        <v>132.24999999999997</v>
      </c>
      <c r="F374" s="288"/>
      <c r="G374" s="288"/>
    </row>
    <row r="375" spans="1:7" ht="12.95" customHeight="1" x14ac:dyDescent="0.2">
      <c r="A375" s="289"/>
      <c r="B375" s="285" t="s">
        <v>726</v>
      </c>
      <c r="C375" s="274" t="s">
        <v>236</v>
      </c>
      <c r="D375" s="286" t="s">
        <v>33</v>
      </c>
      <c r="E375" s="287">
        <v>1</v>
      </c>
      <c r="F375" s="288"/>
      <c r="G375" s="288"/>
    </row>
    <row r="376" spans="1:7" ht="12.95" customHeight="1" x14ac:dyDescent="0.2">
      <c r="A376" s="289"/>
      <c r="B376" s="285" t="s">
        <v>727</v>
      </c>
      <c r="C376" s="274" t="s">
        <v>235</v>
      </c>
      <c r="D376" s="286" t="s">
        <v>89</v>
      </c>
      <c r="E376" s="287">
        <v>118.98374999999996</v>
      </c>
      <c r="F376" s="288"/>
      <c r="G376" s="288"/>
    </row>
    <row r="377" spans="1:7" ht="12.95" customHeight="1" x14ac:dyDescent="0.2">
      <c r="A377" s="289"/>
      <c r="B377" s="285" t="s">
        <v>728</v>
      </c>
      <c r="C377" s="274" t="s">
        <v>226</v>
      </c>
      <c r="D377" s="286" t="s">
        <v>7</v>
      </c>
      <c r="E377" s="287">
        <v>114.99999999999999</v>
      </c>
      <c r="F377" s="288"/>
      <c r="G377" s="288"/>
    </row>
    <row r="378" spans="1:7" ht="12.95" customHeight="1" x14ac:dyDescent="0.2">
      <c r="A378" s="289"/>
      <c r="B378" s="285" t="s">
        <v>729</v>
      </c>
      <c r="C378" s="274" t="s">
        <v>224</v>
      </c>
      <c r="D378" s="286" t="s">
        <v>77</v>
      </c>
      <c r="E378" s="287">
        <v>1</v>
      </c>
      <c r="F378" s="293"/>
      <c r="G378" s="293"/>
    </row>
    <row r="379" spans="1:7" ht="26.25" customHeight="1" x14ac:dyDescent="0.2">
      <c r="B379" s="285" t="s">
        <v>730</v>
      </c>
      <c r="C379" s="274" t="s">
        <v>240</v>
      </c>
      <c r="D379" s="286" t="s">
        <v>33</v>
      </c>
      <c r="E379" s="287">
        <v>100</v>
      </c>
      <c r="F379" s="293"/>
      <c r="G379" s="293"/>
    </row>
    <row r="380" spans="1:7" ht="12.95" customHeight="1" x14ac:dyDescent="0.2">
      <c r="A380" s="289"/>
      <c r="B380" s="285" t="s">
        <v>731</v>
      </c>
      <c r="C380" s="274" t="s">
        <v>231</v>
      </c>
      <c r="D380" s="286" t="s">
        <v>7</v>
      </c>
      <c r="E380" s="287">
        <v>130</v>
      </c>
      <c r="F380" s="288"/>
      <c r="G380" s="288"/>
    </row>
    <row r="381" spans="1:7" ht="12.95" customHeight="1" x14ac:dyDescent="0.2">
      <c r="A381" s="289"/>
      <c r="B381" s="285" t="s">
        <v>732</v>
      </c>
      <c r="C381" s="274" t="s">
        <v>230</v>
      </c>
      <c r="D381" s="286" t="s">
        <v>89</v>
      </c>
      <c r="E381" s="287">
        <v>273</v>
      </c>
      <c r="F381" s="288"/>
      <c r="G381" s="288"/>
    </row>
    <row r="382" spans="1:7" ht="12.95" customHeight="1" x14ac:dyDescent="0.2">
      <c r="A382" s="289"/>
      <c r="B382" s="285" t="s">
        <v>733</v>
      </c>
      <c r="C382" s="274" t="s">
        <v>228</v>
      </c>
      <c r="D382" s="286" t="s">
        <v>33</v>
      </c>
      <c r="E382" s="287">
        <v>1</v>
      </c>
      <c r="F382" s="288"/>
      <c r="G382" s="288"/>
    </row>
    <row r="383" spans="1:7" ht="12.95" customHeight="1" x14ac:dyDescent="0.2">
      <c r="A383" s="289"/>
      <c r="B383" s="285" t="s">
        <v>734</v>
      </c>
      <c r="C383" s="274" t="s">
        <v>227</v>
      </c>
      <c r="D383" s="286" t="s">
        <v>89</v>
      </c>
      <c r="E383" s="287">
        <v>259.68843349999997</v>
      </c>
      <c r="F383" s="288"/>
      <c r="G383" s="288"/>
    </row>
    <row r="384" spans="1:7" ht="12.95" customHeight="1" x14ac:dyDescent="0.2">
      <c r="A384" s="289"/>
      <c r="B384" s="285" t="s">
        <v>735</v>
      </c>
      <c r="C384" s="274" t="s">
        <v>226</v>
      </c>
      <c r="D384" s="286" t="s">
        <v>7</v>
      </c>
      <c r="E384" s="287">
        <v>130</v>
      </c>
      <c r="F384" s="288"/>
      <c r="G384" s="288"/>
    </row>
    <row r="385" spans="1:7" ht="12.95" customHeight="1" x14ac:dyDescent="0.2">
      <c r="A385" s="289"/>
      <c r="B385" s="285" t="s">
        <v>736</v>
      </c>
      <c r="C385" s="274" t="s">
        <v>224</v>
      </c>
      <c r="D385" s="286" t="s">
        <v>77</v>
      </c>
      <c r="E385" s="287">
        <v>1</v>
      </c>
      <c r="F385" s="288"/>
      <c r="G385" s="288"/>
    </row>
    <row r="386" spans="1:7" ht="12.95" customHeight="1" thickBot="1" x14ac:dyDescent="0.25">
      <c r="A386" s="289"/>
      <c r="B386" s="285" t="s">
        <v>710</v>
      </c>
      <c r="C386" s="274" t="s">
        <v>268</v>
      </c>
      <c r="D386" s="286" t="s">
        <v>33</v>
      </c>
      <c r="E386" s="287">
        <v>100</v>
      </c>
      <c r="F386" s="288"/>
      <c r="G386" s="288"/>
    </row>
    <row r="387" spans="1:7" ht="28.5" customHeight="1" thickBot="1" x14ac:dyDescent="0.25">
      <c r="B387" s="298"/>
      <c r="C387" s="279" t="s">
        <v>899</v>
      </c>
      <c r="D387" s="299"/>
      <c r="E387" s="299"/>
      <c r="F387" s="300"/>
      <c r="G387" s="301">
        <f>SUM(G8:G386)</f>
        <v>0</v>
      </c>
    </row>
  </sheetData>
  <mergeCells count="8">
    <mergeCell ref="B1:G1"/>
    <mergeCell ref="F4:G4"/>
    <mergeCell ref="G5:G6"/>
    <mergeCell ref="B5:B6"/>
    <mergeCell ref="C5:C6"/>
    <mergeCell ref="D5:D6"/>
    <mergeCell ref="E5:E6"/>
    <mergeCell ref="F5:F6"/>
  </mergeCells>
  <pageMargins left="0.7" right="0.7" top="0.75" bottom="0.75" header="0.3" footer="0.3"/>
  <pageSetup paperSize="9"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0">
    <tabColor rgb="FFC00000"/>
  </sheetPr>
  <dimension ref="A1:S80"/>
  <sheetViews>
    <sheetView view="pageBreakPreview" topLeftCell="A55" zoomScale="70" zoomScaleNormal="100" zoomScaleSheetLayoutView="70" workbookViewId="0">
      <selection activeCell="B25" sqref="B25:E25"/>
    </sheetView>
  </sheetViews>
  <sheetFormatPr baseColWidth="10" defaultColWidth="11.42578125" defaultRowHeight="15" x14ac:dyDescent="0.2"/>
  <cols>
    <col min="1" max="1" width="20.85546875" style="88" customWidth="1" collapsed="1"/>
    <col min="2" max="2" width="40.5703125" style="88" customWidth="1"/>
    <col min="3" max="3" width="14.7109375" style="88" bestFit="1" customWidth="1"/>
    <col min="4" max="5" width="15.85546875" style="88" customWidth="1"/>
    <col min="6" max="6" width="17.5703125" style="88" customWidth="1"/>
    <col min="7" max="7" width="25.42578125" style="88" customWidth="1"/>
    <col min="8" max="16384" width="11.42578125" style="88"/>
  </cols>
  <sheetData>
    <row r="1" spans="1:19" x14ac:dyDescent="0.2">
      <c r="A1" s="30"/>
      <c r="B1" s="30"/>
      <c r="C1" s="30"/>
      <c r="D1" s="30"/>
      <c r="E1" s="30"/>
      <c r="F1" s="30"/>
      <c r="G1" s="30"/>
    </row>
    <row r="2" spans="1:19" ht="15.75" x14ac:dyDescent="0.2">
      <c r="A2" s="89"/>
      <c r="B2" s="90"/>
      <c r="C2" s="89"/>
      <c r="D2" s="89"/>
      <c r="E2" s="89"/>
      <c r="F2" s="91"/>
      <c r="G2" s="92" t="e">
        <f>#REF!</f>
        <v>#REF!</v>
      </c>
    </row>
    <row r="3" spans="1:19" ht="15.75" thickBot="1" x14ac:dyDescent="0.25">
      <c r="A3" s="30"/>
      <c r="B3" s="30"/>
      <c r="C3" s="30"/>
      <c r="D3" s="30"/>
      <c r="E3" s="30"/>
      <c r="F3" s="30"/>
      <c r="G3" s="32"/>
    </row>
    <row r="4" spans="1:19" ht="15.75" x14ac:dyDescent="0.2">
      <c r="A4" s="93" t="s">
        <v>405</v>
      </c>
      <c r="B4" s="94" t="s">
        <v>851</v>
      </c>
      <c r="C4" s="95"/>
      <c r="D4" s="95"/>
      <c r="E4" s="95"/>
      <c r="F4" s="96"/>
      <c r="G4" s="97" t="s">
        <v>406</v>
      </c>
    </row>
    <row r="5" spans="1:19" ht="15.75" x14ac:dyDescent="0.2">
      <c r="A5" s="98" t="s">
        <v>407</v>
      </c>
      <c r="B5" s="99" t="s">
        <v>172</v>
      </c>
      <c r="C5" s="100"/>
      <c r="D5" s="100"/>
      <c r="E5" s="100"/>
      <c r="F5" s="101"/>
      <c r="G5" s="102" t="s">
        <v>33</v>
      </c>
    </row>
    <row r="6" spans="1:19" ht="9" customHeight="1" x14ac:dyDescent="0.2">
      <c r="A6" s="103"/>
      <c r="B6" s="100"/>
      <c r="C6" s="100"/>
      <c r="D6" s="100"/>
      <c r="E6" s="100"/>
      <c r="F6" s="101"/>
      <c r="G6" s="102"/>
    </row>
    <row r="7" spans="1:19" ht="16.5" thickBot="1" x14ac:dyDescent="0.25">
      <c r="A7" s="104" t="s">
        <v>408</v>
      </c>
      <c r="B7" s="105" t="s">
        <v>637</v>
      </c>
      <c r="C7" s="106"/>
      <c r="D7" s="106"/>
      <c r="E7" s="106"/>
      <c r="F7" s="107"/>
      <c r="G7" s="108">
        <v>300</v>
      </c>
    </row>
    <row r="8" spans="1:19" ht="16.5" thickBot="1" x14ac:dyDescent="0.25">
      <c r="A8" s="98" t="s">
        <v>402</v>
      </c>
      <c r="B8" s="100"/>
      <c r="C8" s="100"/>
      <c r="D8" s="100"/>
      <c r="E8" s="100"/>
      <c r="F8" s="100"/>
      <c r="G8" s="102"/>
    </row>
    <row r="9" spans="1:19" x14ac:dyDescent="0.2">
      <c r="A9" s="109" t="s">
        <v>409</v>
      </c>
      <c r="B9" s="110" t="s">
        <v>306</v>
      </c>
      <c r="C9" s="110" t="s">
        <v>406</v>
      </c>
      <c r="D9" s="110" t="s">
        <v>410</v>
      </c>
      <c r="E9" s="110" t="s">
        <v>411</v>
      </c>
      <c r="F9" s="110" t="s">
        <v>412</v>
      </c>
      <c r="G9" s="111" t="s">
        <v>413</v>
      </c>
    </row>
    <row r="10" spans="1:19" x14ac:dyDescent="0.2">
      <c r="A10" s="112"/>
      <c r="B10" s="113"/>
      <c r="C10" s="113"/>
      <c r="D10" s="113"/>
      <c r="E10" s="113"/>
      <c r="F10" s="113" t="s">
        <v>414</v>
      </c>
      <c r="G10" s="114" t="s">
        <v>2</v>
      </c>
    </row>
    <row r="11" spans="1:19" x14ac:dyDescent="0.2">
      <c r="A11" s="112"/>
      <c r="B11" s="113"/>
      <c r="C11" s="113"/>
      <c r="D11" s="115"/>
      <c r="E11" s="115"/>
      <c r="F11" s="115" t="s">
        <v>415</v>
      </c>
      <c r="G11" s="116" t="s">
        <v>416</v>
      </c>
    </row>
    <row r="12" spans="1:19" ht="15.75" thickBot="1" x14ac:dyDescent="0.25">
      <c r="A12" s="117"/>
      <c r="B12" s="118"/>
      <c r="C12" s="118"/>
      <c r="D12" s="119" t="s">
        <v>417</v>
      </c>
      <c r="E12" s="119" t="s">
        <v>418</v>
      </c>
      <c r="F12" s="119" t="s">
        <v>419</v>
      </c>
      <c r="G12" s="120" t="s">
        <v>420</v>
      </c>
      <c r="S12" s="88">
        <v>1</v>
      </c>
    </row>
    <row r="13" spans="1:19" ht="30" x14ac:dyDescent="0.2">
      <c r="A13" s="121" t="s">
        <v>298</v>
      </c>
      <c r="B13" s="122" t="s">
        <v>299</v>
      </c>
      <c r="C13" s="123" t="s">
        <v>421</v>
      </c>
      <c r="D13" s="124"/>
      <c r="E13" s="124">
        <v>0</v>
      </c>
      <c r="F13" s="125">
        <v>172.24</v>
      </c>
      <c r="G13" s="126">
        <f>F13*E13*D13</f>
        <v>0</v>
      </c>
    </row>
    <row r="14" spans="1:19" ht="30" x14ac:dyDescent="0.2">
      <c r="A14" s="127" t="s">
        <v>298</v>
      </c>
      <c r="B14" s="128" t="s">
        <v>300</v>
      </c>
      <c r="C14" s="129" t="s">
        <v>421</v>
      </c>
      <c r="D14" s="130"/>
      <c r="E14" s="130">
        <v>0</v>
      </c>
      <c r="F14" s="131">
        <v>142.49</v>
      </c>
      <c r="G14" s="132">
        <f>F14*E14*D14</f>
        <v>0</v>
      </c>
    </row>
    <row r="15" spans="1:19" ht="30" x14ac:dyDescent="0.2">
      <c r="A15" s="127" t="s">
        <v>298</v>
      </c>
      <c r="B15" s="128" t="s">
        <v>301</v>
      </c>
      <c r="C15" s="129" t="s">
        <v>421</v>
      </c>
      <c r="D15" s="130"/>
      <c r="E15" s="130">
        <v>0</v>
      </c>
      <c r="F15" s="131">
        <v>131.38</v>
      </c>
      <c r="G15" s="132">
        <f>F15*E15*D15</f>
        <v>0</v>
      </c>
    </row>
    <row r="16" spans="1:19" ht="30" x14ac:dyDescent="0.2">
      <c r="A16" s="127" t="s">
        <v>298</v>
      </c>
      <c r="B16" s="128" t="s">
        <v>302</v>
      </c>
      <c r="C16" s="129" t="s">
        <v>421</v>
      </c>
      <c r="D16" s="130"/>
      <c r="E16" s="130">
        <v>0</v>
      </c>
      <c r="F16" s="131">
        <v>120.62</v>
      </c>
      <c r="G16" s="132">
        <f>F16*E16*D16</f>
        <v>0</v>
      </c>
      <c r="S16" s="88">
        <v>1</v>
      </c>
    </row>
    <row r="17" spans="1:7" ht="30.75" thickBot="1" x14ac:dyDescent="0.25">
      <c r="A17" s="133" t="s">
        <v>298</v>
      </c>
      <c r="B17" s="134" t="s">
        <v>303</v>
      </c>
      <c r="C17" s="118" t="s">
        <v>421</v>
      </c>
      <c r="D17" s="135"/>
      <c r="E17" s="135">
        <v>0</v>
      </c>
      <c r="F17" s="136">
        <v>91.181791666666669</v>
      </c>
      <c r="G17" s="137">
        <f>F17*E17*D17</f>
        <v>0</v>
      </c>
    </row>
    <row r="18" spans="1:7" ht="15.75" thickBot="1" x14ac:dyDescent="0.25">
      <c r="A18" s="103"/>
      <c r="B18" s="100"/>
      <c r="C18" s="100"/>
      <c r="D18" s="138"/>
      <c r="E18" s="138"/>
      <c r="F18" s="139"/>
      <c r="G18" s="140"/>
    </row>
    <row r="19" spans="1:7" ht="16.5" thickBot="1" x14ac:dyDescent="0.25">
      <c r="A19" s="103"/>
      <c r="B19" s="100"/>
      <c r="C19" s="100"/>
      <c r="D19" s="141" t="s">
        <v>422</v>
      </c>
      <c r="E19" s="141"/>
      <c r="F19" s="139"/>
      <c r="G19" s="142">
        <f>SUM(G13:G17)</f>
        <v>0</v>
      </c>
    </row>
    <row r="20" spans="1:7" ht="15.75" thickBot="1" x14ac:dyDescent="0.25">
      <c r="A20" s="103"/>
      <c r="B20" s="100"/>
      <c r="C20" s="100"/>
      <c r="D20" s="138"/>
      <c r="E20" s="138"/>
      <c r="F20" s="139"/>
      <c r="G20" s="143"/>
    </row>
    <row r="21" spans="1:7" ht="16.5" thickBot="1" x14ac:dyDescent="0.25">
      <c r="A21" s="144" t="s">
        <v>404</v>
      </c>
      <c r="B21" s="95"/>
      <c r="C21" s="95"/>
      <c r="D21" s="145"/>
      <c r="E21" s="145"/>
      <c r="F21" s="146"/>
      <c r="G21" s="147"/>
    </row>
    <row r="22" spans="1:7" x14ac:dyDescent="0.2">
      <c r="A22" s="109" t="s">
        <v>409</v>
      </c>
      <c r="B22" s="110" t="s">
        <v>306</v>
      </c>
      <c r="C22" s="110" t="s">
        <v>406</v>
      </c>
      <c r="D22" s="148" t="s">
        <v>423</v>
      </c>
      <c r="E22" s="148" t="s">
        <v>423</v>
      </c>
      <c r="F22" s="149" t="s">
        <v>412</v>
      </c>
      <c r="G22" s="150" t="s">
        <v>413</v>
      </c>
    </row>
    <row r="23" spans="1:7" x14ac:dyDescent="0.2">
      <c r="A23" s="112"/>
      <c r="B23" s="113"/>
      <c r="C23" s="113"/>
      <c r="D23" s="151"/>
      <c r="E23" s="151"/>
      <c r="F23" s="152" t="s">
        <v>414</v>
      </c>
      <c r="G23" s="153" t="s">
        <v>2</v>
      </c>
    </row>
    <row r="24" spans="1:7" ht="15.75" thickBot="1" x14ac:dyDescent="0.25">
      <c r="A24" s="117"/>
      <c r="B24" s="118"/>
      <c r="C24" s="118"/>
      <c r="D24" s="154"/>
      <c r="E24" s="154"/>
      <c r="F24" s="155" t="s">
        <v>416</v>
      </c>
      <c r="G24" s="156"/>
    </row>
    <row r="25" spans="1:7" ht="54" customHeight="1" x14ac:dyDescent="0.2">
      <c r="A25" s="157" t="s">
        <v>327</v>
      </c>
      <c r="B25" s="124" t="s">
        <v>172</v>
      </c>
      <c r="C25" s="123" t="s">
        <v>33</v>
      </c>
      <c r="D25" s="124">
        <v>1</v>
      </c>
      <c r="E25" s="158">
        <v>1</v>
      </c>
      <c r="F25" s="159">
        <v>142.22</v>
      </c>
      <c r="G25" s="126">
        <f>IF(B25="",0,D25*E25*F25)</f>
        <v>142.22</v>
      </c>
    </row>
    <row r="26" spans="1:7" x14ac:dyDescent="0.2">
      <c r="A26" s="160" t="s">
        <v>318</v>
      </c>
      <c r="B26" s="130"/>
      <c r="C26" s="129" t="s">
        <v>318</v>
      </c>
      <c r="D26" s="130"/>
      <c r="E26" s="161"/>
      <c r="F26" s="162" t="s">
        <v>318</v>
      </c>
      <c r="G26" s="132">
        <f t="shared" ref="G26:G34" si="0">IF(B26="",0,D26*E26*F26)</f>
        <v>0</v>
      </c>
    </row>
    <row r="27" spans="1:7" x14ac:dyDescent="0.2">
      <c r="A27" s="163" t="s">
        <v>318</v>
      </c>
      <c r="B27" s="164"/>
      <c r="C27" s="165" t="s">
        <v>318</v>
      </c>
      <c r="D27" s="164"/>
      <c r="E27" s="166"/>
      <c r="F27" s="167" t="s">
        <v>318</v>
      </c>
      <c r="G27" s="168">
        <f t="shared" si="0"/>
        <v>0</v>
      </c>
    </row>
    <row r="28" spans="1:7" x14ac:dyDescent="0.2">
      <c r="A28" s="163" t="s">
        <v>318</v>
      </c>
      <c r="B28" s="164"/>
      <c r="C28" s="165" t="s">
        <v>318</v>
      </c>
      <c r="D28" s="164"/>
      <c r="E28" s="166"/>
      <c r="F28" s="167" t="s">
        <v>318</v>
      </c>
      <c r="G28" s="168">
        <f t="shared" si="0"/>
        <v>0</v>
      </c>
    </row>
    <row r="29" spans="1:7" x14ac:dyDescent="0.2">
      <c r="A29" s="163" t="s">
        <v>318</v>
      </c>
      <c r="B29" s="164"/>
      <c r="C29" s="165" t="s">
        <v>318</v>
      </c>
      <c r="D29" s="164"/>
      <c r="E29" s="166"/>
      <c r="F29" s="167" t="s">
        <v>318</v>
      </c>
      <c r="G29" s="168">
        <f t="shared" si="0"/>
        <v>0</v>
      </c>
    </row>
    <row r="30" spans="1:7" x14ac:dyDescent="0.2">
      <c r="A30" s="163" t="s">
        <v>318</v>
      </c>
      <c r="B30" s="164"/>
      <c r="C30" s="165" t="s">
        <v>318</v>
      </c>
      <c r="D30" s="164"/>
      <c r="E30" s="166"/>
      <c r="F30" s="167" t="s">
        <v>318</v>
      </c>
      <c r="G30" s="168">
        <f t="shared" si="0"/>
        <v>0</v>
      </c>
    </row>
    <row r="31" spans="1:7" x14ac:dyDescent="0.2">
      <c r="A31" s="163" t="s">
        <v>318</v>
      </c>
      <c r="B31" s="164"/>
      <c r="C31" s="165" t="s">
        <v>318</v>
      </c>
      <c r="D31" s="164"/>
      <c r="E31" s="166"/>
      <c r="F31" s="167" t="s">
        <v>318</v>
      </c>
      <c r="G31" s="168">
        <f t="shared" si="0"/>
        <v>0</v>
      </c>
    </row>
    <row r="32" spans="1:7" x14ac:dyDescent="0.2">
      <c r="A32" s="163" t="s">
        <v>318</v>
      </c>
      <c r="B32" s="164"/>
      <c r="C32" s="165" t="s">
        <v>318</v>
      </c>
      <c r="D32" s="164"/>
      <c r="E32" s="166"/>
      <c r="F32" s="167" t="s">
        <v>318</v>
      </c>
      <c r="G32" s="168">
        <f t="shared" si="0"/>
        <v>0</v>
      </c>
    </row>
    <row r="33" spans="1:7" x14ac:dyDescent="0.2">
      <c r="A33" s="163" t="s">
        <v>318</v>
      </c>
      <c r="B33" s="164"/>
      <c r="C33" s="165" t="s">
        <v>318</v>
      </c>
      <c r="D33" s="164"/>
      <c r="E33" s="166"/>
      <c r="F33" s="167" t="s">
        <v>318</v>
      </c>
      <c r="G33" s="168">
        <f t="shared" si="0"/>
        <v>0</v>
      </c>
    </row>
    <row r="34" spans="1:7" ht="15.75" thickBot="1" x14ac:dyDescent="0.25">
      <c r="A34" s="169" t="s">
        <v>318</v>
      </c>
      <c r="B34" s="135"/>
      <c r="C34" s="170" t="s">
        <v>318</v>
      </c>
      <c r="D34" s="135"/>
      <c r="E34" s="135"/>
      <c r="F34" s="136" t="s">
        <v>318</v>
      </c>
      <c r="G34" s="137">
        <f t="shared" si="0"/>
        <v>0</v>
      </c>
    </row>
    <row r="35" spans="1:7" ht="15.75" thickBot="1" x14ac:dyDescent="0.25">
      <c r="A35" s="103"/>
      <c r="B35" s="100"/>
      <c r="C35" s="100"/>
      <c r="D35" s="138"/>
      <c r="E35" s="138"/>
      <c r="F35" s="139"/>
      <c r="G35" s="140"/>
    </row>
    <row r="36" spans="1:7" ht="16.5" thickBot="1" x14ac:dyDescent="0.25">
      <c r="A36" s="103"/>
      <c r="B36" s="100"/>
      <c r="C36" s="100"/>
      <c r="D36" s="141" t="s">
        <v>424</v>
      </c>
      <c r="E36" s="141"/>
      <c r="F36" s="139"/>
      <c r="G36" s="142">
        <f>SUM(G25:G34)</f>
        <v>142.22</v>
      </c>
    </row>
    <row r="37" spans="1:7" ht="15.75" thickBot="1" x14ac:dyDescent="0.25">
      <c r="A37" s="103"/>
      <c r="B37" s="100"/>
      <c r="C37" s="100"/>
      <c r="D37" s="138"/>
      <c r="E37" s="138"/>
      <c r="F37" s="139"/>
      <c r="G37" s="143"/>
    </row>
    <row r="38" spans="1:7" ht="16.5" thickBot="1" x14ac:dyDescent="0.25">
      <c r="A38" s="144" t="s">
        <v>403</v>
      </c>
      <c r="B38" s="95"/>
      <c r="C38" s="95"/>
      <c r="D38" s="145"/>
      <c r="E38" s="145"/>
      <c r="F38" s="146"/>
      <c r="G38" s="147"/>
    </row>
    <row r="39" spans="1:7" x14ac:dyDescent="0.2">
      <c r="A39" s="109"/>
      <c r="B39" s="110"/>
      <c r="C39" s="110" t="s">
        <v>406</v>
      </c>
      <c r="D39" s="110" t="s">
        <v>410</v>
      </c>
      <c r="E39" s="110" t="s">
        <v>411</v>
      </c>
      <c r="F39" s="110" t="s">
        <v>412</v>
      </c>
      <c r="G39" s="150" t="s">
        <v>413</v>
      </c>
    </row>
    <row r="40" spans="1:7" x14ac:dyDescent="0.2">
      <c r="A40" s="112"/>
      <c r="B40" s="113"/>
      <c r="C40" s="113"/>
      <c r="D40" s="151"/>
      <c r="E40" s="151"/>
      <c r="F40" s="113" t="s">
        <v>425</v>
      </c>
      <c r="G40" s="153" t="s">
        <v>2</v>
      </c>
    </row>
    <row r="41" spans="1:7" ht="15.75" thickBot="1" x14ac:dyDescent="0.25">
      <c r="A41" s="117"/>
      <c r="B41" s="118"/>
      <c r="C41" s="118"/>
      <c r="D41" s="154"/>
      <c r="E41" s="154"/>
      <c r="F41" s="115" t="s">
        <v>415</v>
      </c>
      <c r="G41" s="156" t="s">
        <v>416</v>
      </c>
    </row>
    <row r="42" spans="1:7" ht="30" x14ac:dyDescent="0.2">
      <c r="A42" s="171" t="s">
        <v>358</v>
      </c>
      <c r="B42" s="172" t="s">
        <v>361</v>
      </c>
      <c r="C42" s="123" t="s">
        <v>421</v>
      </c>
      <c r="D42" s="124">
        <v>0</v>
      </c>
      <c r="E42" s="124">
        <v>0</v>
      </c>
      <c r="F42" s="125">
        <v>45.11</v>
      </c>
      <c r="G42" s="173">
        <f t="shared" ref="G42:G51" si="1">IF(B42="",0,D42*E42*F42)</f>
        <v>0</v>
      </c>
    </row>
    <row r="43" spans="1:7" x14ac:dyDescent="0.2">
      <c r="A43" s="174" t="s">
        <v>318</v>
      </c>
      <c r="B43" s="175"/>
      <c r="C43" s="176" t="s">
        <v>318</v>
      </c>
      <c r="D43" s="177"/>
      <c r="E43" s="177"/>
      <c r="F43" s="178" t="s">
        <v>318</v>
      </c>
      <c r="G43" s="179">
        <f t="shared" si="1"/>
        <v>0</v>
      </c>
    </row>
    <row r="44" spans="1:7" x14ac:dyDescent="0.2">
      <c r="A44" s="174" t="s">
        <v>318</v>
      </c>
      <c r="B44" s="175"/>
      <c r="C44" s="176" t="s">
        <v>318</v>
      </c>
      <c r="D44" s="177"/>
      <c r="E44" s="177"/>
      <c r="F44" s="178" t="s">
        <v>318</v>
      </c>
      <c r="G44" s="179">
        <f t="shared" si="1"/>
        <v>0</v>
      </c>
    </row>
    <row r="45" spans="1:7" x14ac:dyDescent="0.2">
      <c r="A45" s="174" t="s">
        <v>318</v>
      </c>
      <c r="B45" s="175"/>
      <c r="C45" s="176" t="s">
        <v>318</v>
      </c>
      <c r="D45" s="177"/>
      <c r="E45" s="177"/>
      <c r="F45" s="178" t="s">
        <v>318</v>
      </c>
      <c r="G45" s="179">
        <f t="shared" si="1"/>
        <v>0</v>
      </c>
    </row>
    <row r="46" spans="1:7" x14ac:dyDescent="0.2">
      <c r="A46" s="174" t="s">
        <v>318</v>
      </c>
      <c r="B46" s="175"/>
      <c r="C46" s="176" t="s">
        <v>318</v>
      </c>
      <c r="D46" s="177"/>
      <c r="E46" s="177"/>
      <c r="F46" s="178" t="s">
        <v>318</v>
      </c>
      <c r="G46" s="179">
        <f t="shared" si="1"/>
        <v>0</v>
      </c>
    </row>
    <row r="47" spans="1:7" x14ac:dyDescent="0.2">
      <c r="A47" s="174" t="s">
        <v>318</v>
      </c>
      <c r="B47" s="175"/>
      <c r="C47" s="176" t="s">
        <v>318</v>
      </c>
      <c r="D47" s="177"/>
      <c r="E47" s="177"/>
      <c r="F47" s="178" t="s">
        <v>318</v>
      </c>
      <c r="G47" s="179">
        <f t="shared" si="1"/>
        <v>0</v>
      </c>
    </row>
    <row r="48" spans="1:7" x14ac:dyDescent="0.2">
      <c r="A48" s="174" t="s">
        <v>318</v>
      </c>
      <c r="B48" s="175"/>
      <c r="C48" s="176" t="s">
        <v>318</v>
      </c>
      <c r="D48" s="177"/>
      <c r="E48" s="177"/>
      <c r="F48" s="178" t="s">
        <v>318</v>
      </c>
      <c r="G48" s="179">
        <f t="shared" si="1"/>
        <v>0</v>
      </c>
    </row>
    <row r="49" spans="1:7" x14ac:dyDescent="0.2">
      <c r="A49" s="174" t="s">
        <v>318</v>
      </c>
      <c r="B49" s="175"/>
      <c r="C49" s="176" t="s">
        <v>318</v>
      </c>
      <c r="D49" s="177"/>
      <c r="E49" s="177"/>
      <c r="F49" s="178" t="s">
        <v>318</v>
      </c>
      <c r="G49" s="179">
        <f t="shared" si="1"/>
        <v>0</v>
      </c>
    </row>
    <row r="50" spans="1:7" x14ac:dyDescent="0.2">
      <c r="A50" s="160" t="s">
        <v>318</v>
      </c>
      <c r="B50" s="175"/>
      <c r="C50" s="129" t="s">
        <v>318</v>
      </c>
      <c r="D50" s="130"/>
      <c r="E50" s="130"/>
      <c r="F50" s="131" t="s">
        <v>318</v>
      </c>
      <c r="G50" s="180">
        <f t="shared" si="1"/>
        <v>0</v>
      </c>
    </row>
    <row r="51" spans="1:7" ht="15.75" thickBot="1" x14ac:dyDescent="0.25">
      <c r="A51" s="169" t="s">
        <v>318</v>
      </c>
      <c r="B51" s="181"/>
      <c r="C51" s="170" t="s">
        <v>318</v>
      </c>
      <c r="D51" s="135"/>
      <c r="E51" s="135"/>
      <c r="F51" s="136" t="s">
        <v>318</v>
      </c>
      <c r="G51" s="182">
        <f t="shared" si="1"/>
        <v>0</v>
      </c>
    </row>
    <row r="52" spans="1:7" ht="15.75" thickBot="1" x14ac:dyDescent="0.25">
      <c r="A52" s="103"/>
      <c r="B52" s="100"/>
      <c r="C52" s="100"/>
      <c r="D52" s="100"/>
      <c r="E52" s="100"/>
      <c r="F52" s="100"/>
      <c r="G52" s="183"/>
    </row>
    <row r="53" spans="1:7" ht="16.5" thickBot="1" x14ac:dyDescent="0.25">
      <c r="A53" s="103"/>
      <c r="B53" s="100"/>
      <c r="C53" s="100"/>
      <c r="D53" s="141" t="s">
        <v>426</v>
      </c>
      <c r="E53" s="141"/>
      <c r="F53" s="100"/>
      <c r="G53" s="184">
        <f>SUM(G42:G51)</f>
        <v>0</v>
      </c>
    </row>
    <row r="54" spans="1:7" x14ac:dyDescent="0.2">
      <c r="A54" s="185"/>
      <c r="B54" s="186"/>
      <c r="C54" s="186"/>
      <c r="D54" s="186"/>
      <c r="E54" s="186"/>
      <c r="F54" s="186"/>
      <c r="G54" s="187"/>
    </row>
    <row r="55" spans="1:7" ht="6" customHeight="1" x14ac:dyDescent="0.2">
      <c r="A55" s="188"/>
      <c r="B55" s="189"/>
      <c r="C55" s="189"/>
      <c r="D55" s="189"/>
      <c r="E55" s="189"/>
      <c r="F55" s="189"/>
      <c r="G55" s="190"/>
    </row>
    <row r="56" spans="1:7" x14ac:dyDescent="0.2">
      <c r="A56" s="191">
        <v>1</v>
      </c>
      <c r="B56" s="100" t="s">
        <v>378</v>
      </c>
      <c r="C56" s="192" t="s">
        <v>379</v>
      </c>
      <c r="D56" s="100"/>
      <c r="E56" s="100"/>
      <c r="F56" s="193"/>
      <c r="G56" s="194">
        <f>+G19</f>
        <v>0</v>
      </c>
    </row>
    <row r="57" spans="1:7" x14ac:dyDescent="0.2">
      <c r="A57" s="191">
        <v>2</v>
      </c>
      <c r="B57" s="100" t="s">
        <v>294</v>
      </c>
      <c r="C57" s="192" t="s">
        <v>380</v>
      </c>
      <c r="D57" s="195">
        <f>'COEF PASE'!E8</f>
        <v>0.99</v>
      </c>
      <c r="E57" s="195"/>
      <c r="F57" s="193"/>
      <c r="G57" s="183">
        <f>+D57*G56</f>
        <v>0</v>
      </c>
    </row>
    <row r="58" spans="1:7" ht="6" customHeight="1" thickBot="1" x14ac:dyDescent="0.25">
      <c r="A58" s="103"/>
      <c r="B58" s="100"/>
      <c r="C58" s="192"/>
      <c r="D58" s="192"/>
      <c r="E58" s="192"/>
      <c r="F58" s="196"/>
      <c r="G58" s="197"/>
    </row>
    <row r="59" spans="1:7" ht="16.5" thickTop="1" x14ac:dyDescent="0.2">
      <c r="A59" s="191">
        <v>3</v>
      </c>
      <c r="B59" s="100" t="s">
        <v>381</v>
      </c>
      <c r="C59" s="192"/>
      <c r="D59" s="192"/>
      <c r="E59" s="192"/>
      <c r="F59" s="138"/>
      <c r="G59" s="198">
        <f>SUM(G56:G58)</f>
        <v>0</v>
      </c>
    </row>
    <row r="60" spans="1:7" ht="6" customHeight="1" x14ac:dyDescent="0.2">
      <c r="A60" s="103"/>
      <c r="B60" s="100"/>
      <c r="C60" s="192"/>
      <c r="D60" s="192"/>
      <c r="E60" s="192"/>
      <c r="F60" s="138"/>
      <c r="G60" s="183"/>
    </row>
    <row r="61" spans="1:7" x14ac:dyDescent="0.2">
      <c r="A61" s="191">
        <v>4</v>
      </c>
      <c r="B61" s="100" t="s">
        <v>382</v>
      </c>
      <c r="C61" s="192" t="s">
        <v>383</v>
      </c>
      <c r="D61" s="192"/>
      <c r="E61" s="192"/>
      <c r="F61" s="138"/>
      <c r="G61" s="183">
        <f>+G36</f>
        <v>142.22</v>
      </c>
    </row>
    <row r="62" spans="1:7" ht="15.75" thickBot="1" x14ac:dyDescent="0.25">
      <c r="A62" s="191">
        <v>5</v>
      </c>
      <c r="B62" s="100" t="s">
        <v>331</v>
      </c>
      <c r="C62" s="192" t="s">
        <v>384</v>
      </c>
      <c r="D62" s="192"/>
      <c r="E62" s="192"/>
      <c r="F62" s="196"/>
      <c r="G62" s="199">
        <f>+G53</f>
        <v>0</v>
      </c>
    </row>
    <row r="63" spans="1:7" ht="6" customHeight="1" thickTop="1" thickBot="1" x14ac:dyDescent="0.25">
      <c r="A63" s="103"/>
      <c r="B63" s="100"/>
      <c r="C63" s="192"/>
      <c r="D63" s="192"/>
      <c r="E63" s="192"/>
      <c r="F63" s="200"/>
      <c r="G63" s="183"/>
    </row>
    <row r="64" spans="1:7" ht="16.5" thickBot="1" x14ac:dyDescent="0.25">
      <c r="A64" s="201">
        <v>6</v>
      </c>
      <c r="B64" s="202" t="s">
        <v>385</v>
      </c>
      <c r="C64" s="203" t="s">
        <v>386</v>
      </c>
      <c r="D64" s="203"/>
      <c r="E64" s="203"/>
      <c r="F64" s="100"/>
      <c r="G64" s="204">
        <f>+G59+G61+G62</f>
        <v>142.22</v>
      </c>
    </row>
    <row r="65" spans="1:7" ht="6" customHeight="1" x14ac:dyDescent="0.2">
      <c r="A65" s="103"/>
      <c r="B65" s="100"/>
      <c r="C65" s="192"/>
      <c r="D65" s="192"/>
      <c r="E65" s="192"/>
      <c r="F65" s="100"/>
      <c r="G65" s="183"/>
    </row>
    <row r="66" spans="1:7" ht="30.75" thickBot="1" x14ac:dyDescent="0.25">
      <c r="A66" s="191">
        <v>7</v>
      </c>
      <c r="B66" s="205" t="s">
        <v>387</v>
      </c>
      <c r="C66" s="192" t="s">
        <v>388</v>
      </c>
      <c r="D66" s="195">
        <f>'COEF PASE'!E16</f>
        <v>6.4740000000000006E-2</v>
      </c>
      <c r="E66" s="195"/>
      <c r="F66" s="100"/>
      <c r="G66" s="183">
        <f>+D66*G64</f>
        <v>9.2073228</v>
      </c>
    </row>
    <row r="67" spans="1:7" ht="16.5" thickBot="1" x14ac:dyDescent="0.25">
      <c r="A67" s="201">
        <v>8</v>
      </c>
      <c r="B67" s="202" t="s">
        <v>290</v>
      </c>
      <c r="C67" s="203" t="s">
        <v>389</v>
      </c>
      <c r="D67" s="203"/>
      <c r="E67" s="203"/>
      <c r="F67" s="100"/>
      <c r="G67" s="204">
        <f>+G64+G66</f>
        <v>151.42732280000001</v>
      </c>
    </row>
    <row r="68" spans="1:7" ht="6" customHeight="1" x14ac:dyDescent="0.2">
      <c r="A68" s="191"/>
      <c r="B68" s="100"/>
      <c r="C68" s="192"/>
      <c r="D68" s="192"/>
      <c r="E68" s="192"/>
      <c r="F68" s="100"/>
      <c r="G68" s="183"/>
    </row>
    <row r="69" spans="1:7" ht="16.5" thickBot="1" x14ac:dyDescent="0.25">
      <c r="A69" s="191">
        <v>9</v>
      </c>
      <c r="B69" s="100" t="s">
        <v>390</v>
      </c>
      <c r="C69" s="192" t="s">
        <v>391</v>
      </c>
      <c r="D69" s="195">
        <f>'COEF PASE'!E19</f>
        <v>0.01</v>
      </c>
      <c r="E69" s="195"/>
      <c r="F69" s="100"/>
      <c r="G69" s="206">
        <f>+D69*G67</f>
        <v>1.5142732280000002</v>
      </c>
    </row>
    <row r="70" spans="1:7" ht="16.5" thickBot="1" x14ac:dyDescent="0.25">
      <c r="A70" s="201">
        <v>10</v>
      </c>
      <c r="B70" s="202" t="s">
        <v>290</v>
      </c>
      <c r="C70" s="203" t="s">
        <v>392</v>
      </c>
      <c r="D70" s="203"/>
      <c r="E70" s="203"/>
      <c r="F70" s="100"/>
      <c r="G70" s="204">
        <f>+G67+G69</f>
        <v>152.94159602800002</v>
      </c>
    </row>
    <row r="71" spans="1:7" ht="6" customHeight="1" x14ac:dyDescent="0.2">
      <c r="A71" s="191"/>
      <c r="B71" s="100"/>
      <c r="C71" s="192"/>
      <c r="D71" s="192"/>
      <c r="E71" s="192"/>
      <c r="F71" s="100"/>
      <c r="G71" s="183"/>
    </row>
    <row r="72" spans="1:7" x14ac:dyDescent="0.2">
      <c r="A72" s="191">
        <v>11</v>
      </c>
      <c r="B72" s="100" t="s">
        <v>393</v>
      </c>
      <c r="C72" s="192" t="s">
        <v>394</v>
      </c>
      <c r="D72" s="195">
        <f>'COEF PASE'!E22</f>
        <v>0.03</v>
      </c>
      <c r="E72" s="195"/>
      <c r="F72" s="100"/>
      <c r="G72" s="183">
        <f>+D72*G70</f>
        <v>4.58824788084</v>
      </c>
    </row>
    <row r="73" spans="1:7" ht="6" customHeight="1" thickBot="1" x14ac:dyDescent="0.25">
      <c r="A73" s="191"/>
      <c r="B73" s="100"/>
      <c r="C73" s="100"/>
      <c r="D73" s="100"/>
      <c r="E73" s="100"/>
      <c r="F73" s="100"/>
      <c r="G73" s="183"/>
    </row>
    <row r="74" spans="1:7" ht="16.5" thickBot="1" x14ac:dyDescent="0.25">
      <c r="A74" s="201">
        <v>12</v>
      </c>
      <c r="B74" s="202" t="s">
        <v>395</v>
      </c>
      <c r="C74" s="203" t="s">
        <v>396</v>
      </c>
      <c r="D74" s="203"/>
      <c r="E74" s="203"/>
      <c r="F74" s="100"/>
      <c r="G74" s="204">
        <f>+G70+G72</f>
        <v>157.52984390884001</v>
      </c>
    </row>
    <row r="75" spans="1:7" ht="6" customHeight="1" thickBot="1" x14ac:dyDescent="0.25">
      <c r="A75" s="103"/>
      <c r="B75" s="100"/>
      <c r="C75" s="192"/>
      <c r="D75" s="195"/>
      <c r="E75" s="192"/>
      <c r="F75" s="100"/>
      <c r="G75" s="183"/>
    </row>
    <row r="76" spans="1:7" ht="16.5" thickBot="1" x14ac:dyDescent="0.25">
      <c r="A76" s="201">
        <v>13</v>
      </c>
      <c r="B76" s="195" t="str">
        <f>'COEF PASE'!C26</f>
        <v>IVA (21%) + IIBB Y OTROS (5%)                   (+)</v>
      </c>
      <c r="C76" s="195" t="str">
        <f>'COEF PASE'!D26</f>
        <v>Z % x ( 12 ) =</v>
      </c>
      <c r="D76" s="195">
        <f>'COEF PASE'!E26</f>
        <v>0.26</v>
      </c>
      <c r="E76" s="203"/>
      <c r="F76" s="100"/>
      <c r="G76" s="204">
        <f>+D76*G74</f>
        <v>40.957759416298401</v>
      </c>
    </row>
    <row r="77" spans="1:7" ht="6" customHeight="1" thickBot="1" x14ac:dyDescent="0.25">
      <c r="A77" s="191"/>
      <c r="B77" s="100"/>
      <c r="C77" s="100"/>
      <c r="D77" s="195"/>
      <c r="E77" s="195"/>
      <c r="F77" s="207"/>
      <c r="G77" s="199"/>
    </row>
    <row r="78" spans="1:7" ht="6.75" customHeight="1" thickTop="1" thickBot="1" x14ac:dyDescent="0.25">
      <c r="A78" s="191"/>
      <c r="B78" s="100"/>
      <c r="C78" s="100"/>
      <c r="D78" s="192"/>
      <c r="E78" s="192"/>
      <c r="F78" s="100"/>
      <c r="G78" s="183"/>
    </row>
    <row r="79" spans="1:7" ht="16.5" thickBot="1" x14ac:dyDescent="0.25">
      <c r="A79" s="208">
        <v>14</v>
      </c>
      <c r="B79" s="209" t="s">
        <v>398</v>
      </c>
      <c r="C79" s="210"/>
      <c r="D79" s="211" t="s">
        <v>399</v>
      </c>
      <c r="E79" s="211"/>
      <c r="F79" s="210"/>
      <c r="G79" s="212">
        <f>+ROUND(G74+G76,2)</f>
        <v>198.49</v>
      </c>
    </row>
    <row r="80" spans="1:7" ht="16.5" thickBot="1" x14ac:dyDescent="0.25">
      <c r="A80" s="213" t="s">
        <v>400</v>
      </c>
      <c r="B80" s="214" t="s">
        <v>401</v>
      </c>
      <c r="C80" s="106"/>
      <c r="D80" s="215"/>
      <c r="E80" s="215"/>
      <c r="F80" s="106"/>
      <c r="G80" s="216"/>
    </row>
  </sheetData>
  <dataValidations count="1">
    <dataValidation type="list" allowBlank="1" showInputMessage="1" showErrorMessage="1" sqref="B51">
      <formula1>#REF!</formula1>
    </dataValidation>
  </dataValidations>
  <printOptions horizontalCentered="1" verticalCentered="1"/>
  <pageMargins left="0.19685039370078741" right="0.19685039370078741" top="0.19685039370078741" bottom="0.19685039370078741" header="0.19685039370078741" footer="0.19685039370078741"/>
  <pageSetup paperSize="9" scale="6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Equipos!$C$14:$C$34</xm:f>
          </x14:formula1>
          <xm:sqref>B42</xm:sqref>
        </x14:dataValidation>
        <x14:dataValidation type="list" allowBlank="1" showInputMessage="1" showErrorMessage="1">
          <x14:formula1>
            <xm:f>Equipos!$C$14:$C$35</xm:f>
          </x14:formula1>
          <xm:sqref>B43:B50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1">
    <tabColor rgb="FFC00000"/>
  </sheetPr>
  <dimension ref="A1:S80"/>
  <sheetViews>
    <sheetView view="pageBreakPreview" topLeftCell="A58" zoomScale="70" zoomScaleNormal="100" zoomScaleSheetLayoutView="70" workbookViewId="0">
      <selection activeCell="B25" sqref="B25:E25"/>
    </sheetView>
  </sheetViews>
  <sheetFormatPr baseColWidth="10" defaultColWidth="11.42578125" defaultRowHeight="15" x14ac:dyDescent="0.2"/>
  <cols>
    <col min="1" max="1" width="20.85546875" style="88" customWidth="1" collapsed="1"/>
    <col min="2" max="2" width="40.5703125" style="88" customWidth="1"/>
    <col min="3" max="3" width="14.7109375" style="88" bestFit="1" customWidth="1"/>
    <col min="4" max="5" width="15.85546875" style="88" customWidth="1"/>
    <col min="6" max="6" width="17.5703125" style="88" customWidth="1"/>
    <col min="7" max="7" width="25.42578125" style="88" customWidth="1"/>
    <col min="8" max="16384" width="11.42578125" style="88"/>
  </cols>
  <sheetData>
    <row r="1" spans="1:19" x14ac:dyDescent="0.2">
      <c r="A1" s="30"/>
      <c r="B1" s="30"/>
      <c r="C1" s="30"/>
      <c r="D1" s="30"/>
      <c r="E1" s="30"/>
      <c r="F1" s="30"/>
      <c r="G1" s="30"/>
    </row>
    <row r="2" spans="1:19" ht="15.75" x14ac:dyDescent="0.2">
      <c r="A2" s="89"/>
      <c r="B2" s="90"/>
      <c r="C2" s="89"/>
      <c r="D2" s="89"/>
      <c r="E2" s="89"/>
      <c r="F2" s="91"/>
      <c r="G2" s="92" t="e">
        <f>#REF!</f>
        <v>#REF!</v>
      </c>
    </row>
    <row r="3" spans="1:19" ht="15.75" thickBot="1" x14ac:dyDescent="0.25">
      <c r="A3" s="30"/>
      <c r="B3" s="30"/>
      <c r="C3" s="30"/>
      <c r="D3" s="30"/>
      <c r="E3" s="30"/>
      <c r="F3" s="30"/>
      <c r="G3" s="32"/>
    </row>
    <row r="4" spans="1:19" ht="15.75" x14ac:dyDescent="0.2">
      <c r="A4" s="93" t="s">
        <v>405</v>
      </c>
      <c r="B4" s="94" t="s">
        <v>851</v>
      </c>
      <c r="C4" s="95"/>
      <c r="D4" s="95"/>
      <c r="E4" s="95"/>
      <c r="F4" s="96"/>
      <c r="G4" s="97" t="s">
        <v>406</v>
      </c>
    </row>
    <row r="5" spans="1:19" ht="15.75" x14ac:dyDescent="0.2">
      <c r="A5" s="98" t="s">
        <v>407</v>
      </c>
      <c r="B5" s="99" t="s">
        <v>173</v>
      </c>
      <c r="C5" s="100"/>
      <c r="D5" s="100"/>
      <c r="E5" s="100"/>
      <c r="F5" s="101"/>
      <c r="G5" s="102" t="s">
        <v>5</v>
      </c>
    </row>
    <row r="6" spans="1:19" ht="9" customHeight="1" x14ac:dyDescent="0.2">
      <c r="A6" s="103"/>
      <c r="B6" s="100"/>
      <c r="C6" s="100"/>
      <c r="D6" s="100"/>
      <c r="E6" s="100"/>
      <c r="F6" s="101"/>
      <c r="G6" s="102"/>
    </row>
    <row r="7" spans="1:19" ht="16.5" thickBot="1" x14ac:dyDescent="0.25">
      <c r="A7" s="104" t="s">
        <v>408</v>
      </c>
      <c r="B7" s="105" t="s">
        <v>638</v>
      </c>
      <c r="C7" s="106"/>
      <c r="D7" s="106"/>
      <c r="E7" s="106"/>
      <c r="F7" s="107"/>
      <c r="G7" s="108">
        <v>2</v>
      </c>
    </row>
    <row r="8" spans="1:19" ht="16.5" thickBot="1" x14ac:dyDescent="0.25">
      <c r="A8" s="98" t="s">
        <v>402</v>
      </c>
      <c r="B8" s="100"/>
      <c r="C8" s="100"/>
      <c r="D8" s="100"/>
      <c r="E8" s="100"/>
      <c r="F8" s="100"/>
      <c r="G8" s="102"/>
    </row>
    <row r="9" spans="1:19" x14ac:dyDescent="0.2">
      <c r="A9" s="109" t="s">
        <v>409</v>
      </c>
      <c r="B9" s="110" t="s">
        <v>306</v>
      </c>
      <c r="C9" s="110" t="s">
        <v>406</v>
      </c>
      <c r="D9" s="110" t="s">
        <v>410</v>
      </c>
      <c r="E9" s="110" t="s">
        <v>411</v>
      </c>
      <c r="F9" s="110" t="s">
        <v>412</v>
      </c>
      <c r="G9" s="111" t="s">
        <v>413</v>
      </c>
    </row>
    <row r="10" spans="1:19" x14ac:dyDescent="0.2">
      <c r="A10" s="112"/>
      <c r="B10" s="113"/>
      <c r="C10" s="113"/>
      <c r="D10" s="113"/>
      <c r="E10" s="113"/>
      <c r="F10" s="113" t="s">
        <v>414</v>
      </c>
      <c r="G10" s="114" t="s">
        <v>2</v>
      </c>
    </row>
    <row r="11" spans="1:19" x14ac:dyDescent="0.2">
      <c r="A11" s="112"/>
      <c r="B11" s="113"/>
      <c r="C11" s="113"/>
      <c r="D11" s="115"/>
      <c r="E11" s="115"/>
      <c r="F11" s="115" t="s">
        <v>415</v>
      </c>
      <c r="G11" s="116" t="s">
        <v>416</v>
      </c>
    </row>
    <row r="12" spans="1:19" ht="15.75" thickBot="1" x14ac:dyDescent="0.25">
      <c r="A12" s="117"/>
      <c r="B12" s="118"/>
      <c r="C12" s="118"/>
      <c r="D12" s="119" t="s">
        <v>417</v>
      </c>
      <c r="E12" s="119" t="s">
        <v>418</v>
      </c>
      <c r="F12" s="119" t="s">
        <v>419</v>
      </c>
      <c r="G12" s="120" t="s">
        <v>420</v>
      </c>
      <c r="S12" s="88">
        <v>1</v>
      </c>
    </row>
    <row r="13" spans="1:19" ht="30" x14ac:dyDescent="0.2">
      <c r="A13" s="121" t="s">
        <v>298</v>
      </c>
      <c r="B13" s="122" t="s">
        <v>299</v>
      </c>
      <c r="C13" s="123" t="s">
        <v>421</v>
      </c>
      <c r="D13" s="124"/>
      <c r="E13" s="124">
        <v>0</v>
      </c>
      <c r="F13" s="125">
        <v>172.24</v>
      </c>
      <c r="G13" s="126">
        <f>F13*E13*D13</f>
        <v>0</v>
      </c>
    </row>
    <row r="14" spans="1:19" ht="30" x14ac:dyDescent="0.2">
      <c r="A14" s="127" t="s">
        <v>298</v>
      </c>
      <c r="B14" s="128" t="s">
        <v>300</v>
      </c>
      <c r="C14" s="129" t="s">
        <v>421</v>
      </c>
      <c r="D14" s="130"/>
      <c r="E14" s="130">
        <v>0</v>
      </c>
      <c r="F14" s="131">
        <v>142.49</v>
      </c>
      <c r="G14" s="132">
        <f>F14*E14*D14</f>
        <v>0</v>
      </c>
    </row>
    <row r="15" spans="1:19" ht="30" x14ac:dyDescent="0.2">
      <c r="A15" s="127" t="s">
        <v>298</v>
      </c>
      <c r="B15" s="128" t="s">
        <v>301</v>
      </c>
      <c r="C15" s="129" t="s">
        <v>421</v>
      </c>
      <c r="D15" s="130"/>
      <c r="E15" s="130">
        <v>0</v>
      </c>
      <c r="F15" s="131">
        <v>131.38</v>
      </c>
      <c r="G15" s="132">
        <f>F15*E15*D15</f>
        <v>0</v>
      </c>
    </row>
    <row r="16" spans="1:19" ht="30" x14ac:dyDescent="0.2">
      <c r="A16" s="127" t="s">
        <v>298</v>
      </c>
      <c r="B16" s="128" t="s">
        <v>302</v>
      </c>
      <c r="C16" s="129" t="s">
        <v>421</v>
      </c>
      <c r="D16" s="130"/>
      <c r="E16" s="130">
        <v>0</v>
      </c>
      <c r="F16" s="131">
        <v>120.62</v>
      </c>
      <c r="G16" s="132">
        <f>F16*E16*D16</f>
        <v>0</v>
      </c>
      <c r="S16" s="88">
        <v>1</v>
      </c>
    </row>
    <row r="17" spans="1:7" ht="30.75" thickBot="1" x14ac:dyDescent="0.25">
      <c r="A17" s="133" t="s">
        <v>298</v>
      </c>
      <c r="B17" s="134" t="s">
        <v>303</v>
      </c>
      <c r="C17" s="118" t="s">
        <v>421</v>
      </c>
      <c r="D17" s="135"/>
      <c r="E17" s="135">
        <v>0</v>
      </c>
      <c r="F17" s="136">
        <v>91.181791666666669</v>
      </c>
      <c r="G17" s="137">
        <f>F17*E17*D17</f>
        <v>0</v>
      </c>
    </row>
    <row r="18" spans="1:7" ht="15.75" thickBot="1" x14ac:dyDescent="0.25">
      <c r="A18" s="103"/>
      <c r="B18" s="100"/>
      <c r="C18" s="100"/>
      <c r="D18" s="138"/>
      <c r="E18" s="138"/>
      <c r="F18" s="139"/>
      <c r="G18" s="140"/>
    </row>
    <row r="19" spans="1:7" ht="16.5" thickBot="1" x14ac:dyDescent="0.25">
      <c r="A19" s="103"/>
      <c r="B19" s="100"/>
      <c r="C19" s="100"/>
      <c r="D19" s="141" t="s">
        <v>422</v>
      </c>
      <c r="E19" s="141"/>
      <c r="F19" s="139"/>
      <c r="G19" s="142">
        <f>SUM(G13:G17)</f>
        <v>0</v>
      </c>
    </row>
    <row r="20" spans="1:7" ht="15.75" thickBot="1" x14ac:dyDescent="0.25">
      <c r="A20" s="103"/>
      <c r="B20" s="100"/>
      <c r="C20" s="100"/>
      <c r="D20" s="138"/>
      <c r="E20" s="138"/>
      <c r="F20" s="139"/>
      <c r="G20" s="143"/>
    </row>
    <row r="21" spans="1:7" ht="16.5" thickBot="1" x14ac:dyDescent="0.25">
      <c r="A21" s="144" t="s">
        <v>404</v>
      </c>
      <c r="B21" s="95"/>
      <c r="C21" s="95"/>
      <c r="D21" s="145"/>
      <c r="E21" s="145"/>
      <c r="F21" s="146"/>
      <c r="G21" s="147"/>
    </row>
    <row r="22" spans="1:7" x14ac:dyDescent="0.2">
      <c r="A22" s="109" t="s">
        <v>409</v>
      </c>
      <c r="B22" s="110" t="s">
        <v>306</v>
      </c>
      <c r="C22" s="110" t="s">
        <v>406</v>
      </c>
      <c r="D22" s="148" t="s">
        <v>423</v>
      </c>
      <c r="E22" s="148" t="s">
        <v>423</v>
      </c>
      <c r="F22" s="149" t="s">
        <v>412</v>
      </c>
      <c r="G22" s="150" t="s">
        <v>413</v>
      </c>
    </row>
    <row r="23" spans="1:7" x14ac:dyDescent="0.2">
      <c r="A23" s="112"/>
      <c r="B23" s="113"/>
      <c r="C23" s="113"/>
      <c r="D23" s="151"/>
      <c r="E23" s="151"/>
      <c r="F23" s="152" t="s">
        <v>414</v>
      </c>
      <c r="G23" s="153" t="s">
        <v>2</v>
      </c>
    </row>
    <row r="24" spans="1:7" ht="15.75" thickBot="1" x14ac:dyDescent="0.25">
      <c r="A24" s="117"/>
      <c r="B24" s="118"/>
      <c r="C24" s="118"/>
      <c r="D24" s="154"/>
      <c r="E24" s="154"/>
      <c r="F24" s="155" t="s">
        <v>416</v>
      </c>
      <c r="G24" s="156"/>
    </row>
    <row r="25" spans="1:7" ht="54" customHeight="1" x14ac:dyDescent="0.2">
      <c r="A25" s="157" t="s">
        <v>327</v>
      </c>
      <c r="B25" s="124" t="s">
        <v>173</v>
      </c>
      <c r="C25" s="123" t="s">
        <v>5</v>
      </c>
      <c r="D25" s="124">
        <v>1</v>
      </c>
      <c r="E25" s="158">
        <v>1</v>
      </c>
      <c r="F25" s="159">
        <v>734.72</v>
      </c>
      <c r="G25" s="126">
        <f>IF(B25="",0,D25*E25*F25)</f>
        <v>734.72</v>
      </c>
    </row>
    <row r="26" spans="1:7" x14ac:dyDescent="0.2">
      <c r="A26" s="160" t="s">
        <v>318</v>
      </c>
      <c r="B26" s="130"/>
      <c r="C26" s="129" t="s">
        <v>318</v>
      </c>
      <c r="D26" s="130"/>
      <c r="E26" s="161"/>
      <c r="F26" s="162" t="s">
        <v>318</v>
      </c>
      <c r="G26" s="132">
        <f t="shared" ref="G26:G34" si="0">IF(B26="",0,D26*E26*F26)</f>
        <v>0</v>
      </c>
    </row>
    <row r="27" spans="1:7" x14ac:dyDescent="0.2">
      <c r="A27" s="163" t="s">
        <v>318</v>
      </c>
      <c r="B27" s="164"/>
      <c r="C27" s="165" t="s">
        <v>318</v>
      </c>
      <c r="D27" s="164"/>
      <c r="E27" s="166"/>
      <c r="F27" s="167" t="s">
        <v>318</v>
      </c>
      <c r="G27" s="168">
        <f t="shared" si="0"/>
        <v>0</v>
      </c>
    </row>
    <row r="28" spans="1:7" x14ac:dyDescent="0.2">
      <c r="A28" s="163" t="s">
        <v>318</v>
      </c>
      <c r="B28" s="164"/>
      <c r="C28" s="165" t="s">
        <v>318</v>
      </c>
      <c r="D28" s="164"/>
      <c r="E28" s="166"/>
      <c r="F28" s="167" t="s">
        <v>318</v>
      </c>
      <c r="G28" s="168">
        <f t="shared" si="0"/>
        <v>0</v>
      </c>
    </row>
    <row r="29" spans="1:7" x14ac:dyDescent="0.2">
      <c r="A29" s="163" t="s">
        <v>318</v>
      </c>
      <c r="B29" s="164"/>
      <c r="C29" s="165" t="s">
        <v>318</v>
      </c>
      <c r="D29" s="164"/>
      <c r="E29" s="166"/>
      <c r="F29" s="167" t="s">
        <v>318</v>
      </c>
      <c r="G29" s="168">
        <f t="shared" si="0"/>
        <v>0</v>
      </c>
    </row>
    <row r="30" spans="1:7" x14ac:dyDescent="0.2">
      <c r="A30" s="163" t="s">
        <v>318</v>
      </c>
      <c r="B30" s="164"/>
      <c r="C30" s="165" t="s">
        <v>318</v>
      </c>
      <c r="D30" s="164"/>
      <c r="E30" s="166"/>
      <c r="F30" s="167" t="s">
        <v>318</v>
      </c>
      <c r="G30" s="168">
        <f t="shared" si="0"/>
        <v>0</v>
      </c>
    </row>
    <row r="31" spans="1:7" x14ac:dyDescent="0.2">
      <c r="A31" s="163" t="s">
        <v>318</v>
      </c>
      <c r="B31" s="164"/>
      <c r="C31" s="165" t="s">
        <v>318</v>
      </c>
      <c r="D31" s="164"/>
      <c r="E31" s="166"/>
      <c r="F31" s="167" t="s">
        <v>318</v>
      </c>
      <c r="G31" s="168">
        <f t="shared" si="0"/>
        <v>0</v>
      </c>
    </row>
    <row r="32" spans="1:7" x14ac:dyDescent="0.2">
      <c r="A32" s="163" t="s">
        <v>318</v>
      </c>
      <c r="B32" s="164"/>
      <c r="C32" s="165" t="s">
        <v>318</v>
      </c>
      <c r="D32" s="164"/>
      <c r="E32" s="166"/>
      <c r="F32" s="167" t="s">
        <v>318</v>
      </c>
      <c r="G32" s="168">
        <f t="shared" si="0"/>
        <v>0</v>
      </c>
    </row>
    <row r="33" spans="1:7" x14ac:dyDescent="0.2">
      <c r="A33" s="163" t="s">
        <v>318</v>
      </c>
      <c r="B33" s="164"/>
      <c r="C33" s="165" t="s">
        <v>318</v>
      </c>
      <c r="D33" s="164"/>
      <c r="E33" s="166"/>
      <c r="F33" s="167" t="s">
        <v>318</v>
      </c>
      <c r="G33" s="168">
        <f t="shared" si="0"/>
        <v>0</v>
      </c>
    </row>
    <row r="34" spans="1:7" ht="15.75" thickBot="1" x14ac:dyDescent="0.25">
      <c r="A34" s="169" t="s">
        <v>318</v>
      </c>
      <c r="B34" s="135"/>
      <c r="C34" s="170" t="s">
        <v>318</v>
      </c>
      <c r="D34" s="135"/>
      <c r="E34" s="135"/>
      <c r="F34" s="136" t="s">
        <v>318</v>
      </c>
      <c r="G34" s="137">
        <f t="shared" si="0"/>
        <v>0</v>
      </c>
    </row>
    <row r="35" spans="1:7" ht="15.75" thickBot="1" x14ac:dyDescent="0.25">
      <c r="A35" s="103"/>
      <c r="B35" s="100"/>
      <c r="C35" s="100"/>
      <c r="D35" s="138"/>
      <c r="E35" s="138"/>
      <c r="F35" s="139"/>
      <c r="G35" s="140"/>
    </row>
    <row r="36" spans="1:7" ht="16.5" thickBot="1" x14ac:dyDescent="0.25">
      <c r="A36" s="103"/>
      <c r="B36" s="100"/>
      <c r="C36" s="100"/>
      <c r="D36" s="141" t="s">
        <v>424</v>
      </c>
      <c r="E36" s="141"/>
      <c r="F36" s="139"/>
      <c r="G36" s="142">
        <f>SUM(G25:G34)</f>
        <v>734.72</v>
      </c>
    </row>
    <row r="37" spans="1:7" ht="15.75" thickBot="1" x14ac:dyDescent="0.25">
      <c r="A37" s="103"/>
      <c r="B37" s="100"/>
      <c r="C37" s="100"/>
      <c r="D37" s="138"/>
      <c r="E37" s="138"/>
      <c r="F37" s="139"/>
      <c r="G37" s="143"/>
    </row>
    <row r="38" spans="1:7" ht="16.5" thickBot="1" x14ac:dyDescent="0.25">
      <c r="A38" s="144" t="s">
        <v>403</v>
      </c>
      <c r="B38" s="95"/>
      <c r="C38" s="95"/>
      <c r="D38" s="145"/>
      <c r="E38" s="145"/>
      <c r="F38" s="146"/>
      <c r="G38" s="147"/>
    </row>
    <row r="39" spans="1:7" x14ac:dyDescent="0.2">
      <c r="A39" s="109"/>
      <c r="B39" s="110"/>
      <c r="C39" s="110" t="s">
        <v>406</v>
      </c>
      <c r="D39" s="110" t="s">
        <v>410</v>
      </c>
      <c r="E39" s="110" t="s">
        <v>411</v>
      </c>
      <c r="F39" s="110" t="s">
        <v>412</v>
      </c>
      <c r="G39" s="150" t="s">
        <v>413</v>
      </c>
    </row>
    <row r="40" spans="1:7" x14ac:dyDescent="0.2">
      <c r="A40" s="112"/>
      <c r="B40" s="113"/>
      <c r="C40" s="113"/>
      <c r="D40" s="151"/>
      <c r="E40" s="151"/>
      <c r="F40" s="113" t="s">
        <v>425</v>
      </c>
      <c r="G40" s="153" t="s">
        <v>2</v>
      </c>
    </row>
    <row r="41" spans="1:7" ht="15.75" thickBot="1" x14ac:dyDescent="0.25">
      <c r="A41" s="117"/>
      <c r="B41" s="118"/>
      <c r="C41" s="118"/>
      <c r="D41" s="154"/>
      <c r="E41" s="154"/>
      <c r="F41" s="115" t="s">
        <v>415</v>
      </c>
      <c r="G41" s="156" t="s">
        <v>416</v>
      </c>
    </row>
    <row r="42" spans="1:7" ht="30" x14ac:dyDescent="0.2">
      <c r="A42" s="171" t="s">
        <v>358</v>
      </c>
      <c r="B42" s="172" t="s">
        <v>361</v>
      </c>
      <c r="C42" s="123" t="s">
        <v>421</v>
      </c>
      <c r="D42" s="124">
        <v>0</v>
      </c>
      <c r="E42" s="124">
        <v>0</v>
      </c>
      <c r="F42" s="125">
        <v>45.11</v>
      </c>
      <c r="G42" s="173">
        <f t="shared" ref="G42:G51" si="1">IF(B42="",0,D42*E42*F42)</f>
        <v>0</v>
      </c>
    </row>
    <row r="43" spans="1:7" x14ac:dyDescent="0.2">
      <c r="A43" s="174" t="s">
        <v>318</v>
      </c>
      <c r="B43" s="175"/>
      <c r="C43" s="176" t="s">
        <v>318</v>
      </c>
      <c r="D43" s="177"/>
      <c r="E43" s="177"/>
      <c r="F43" s="178" t="s">
        <v>318</v>
      </c>
      <c r="G43" s="179">
        <f t="shared" si="1"/>
        <v>0</v>
      </c>
    </row>
    <row r="44" spans="1:7" x14ac:dyDescent="0.2">
      <c r="A44" s="174" t="s">
        <v>318</v>
      </c>
      <c r="B44" s="175"/>
      <c r="C44" s="176" t="s">
        <v>318</v>
      </c>
      <c r="D44" s="177"/>
      <c r="E44" s="177"/>
      <c r="F44" s="178" t="s">
        <v>318</v>
      </c>
      <c r="G44" s="179">
        <f t="shared" si="1"/>
        <v>0</v>
      </c>
    </row>
    <row r="45" spans="1:7" x14ac:dyDescent="0.2">
      <c r="A45" s="174" t="s">
        <v>318</v>
      </c>
      <c r="B45" s="175"/>
      <c r="C45" s="176" t="s">
        <v>318</v>
      </c>
      <c r="D45" s="177"/>
      <c r="E45" s="177"/>
      <c r="F45" s="178" t="s">
        <v>318</v>
      </c>
      <c r="G45" s="179">
        <f t="shared" si="1"/>
        <v>0</v>
      </c>
    </row>
    <row r="46" spans="1:7" x14ac:dyDescent="0.2">
      <c r="A46" s="174" t="s">
        <v>318</v>
      </c>
      <c r="B46" s="175"/>
      <c r="C46" s="176" t="s">
        <v>318</v>
      </c>
      <c r="D46" s="177"/>
      <c r="E46" s="177"/>
      <c r="F46" s="178" t="s">
        <v>318</v>
      </c>
      <c r="G46" s="179">
        <f t="shared" si="1"/>
        <v>0</v>
      </c>
    </row>
    <row r="47" spans="1:7" x14ac:dyDescent="0.2">
      <c r="A47" s="174" t="s">
        <v>318</v>
      </c>
      <c r="B47" s="175"/>
      <c r="C47" s="176" t="s">
        <v>318</v>
      </c>
      <c r="D47" s="177"/>
      <c r="E47" s="177"/>
      <c r="F47" s="178" t="s">
        <v>318</v>
      </c>
      <c r="G47" s="179">
        <f t="shared" si="1"/>
        <v>0</v>
      </c>
    </row>
    <row r="48" spans="1:7" x14ac:dyDescent="0.2">
      <c r="A48" s="174" t="s">
        <v>318</v>
      </c>
      <c r="B48" s="175"/>
      <c r="C48" s="176" t="s">
        <v>318</v>
      </c>
      <c r="D48" s="177"/>
      <c r="E48" s="177"/>
      <c r="F48" s="178" t="s">
        <v>318</v>
      </c>
      <c r="G48" s="179">
        <f t="shared" si="1"/>
        <v>0</v>
      </c>
    </row>
    <row r="49" spans="1:7" x14ac:dyDescent="0.2">
      <c r="A49" s="174" t="s">
        <v>318</v>
      </c>
      <c r="B49" s="175"/>
      <c r="C49" s="176" t="s">
        <v>318</v>
      </c>
      <c r="D49" s="177"/>
      <c r="E49" s="177"/>
      <c r="F49" s="178" t="s">
        <v>318</v>
      </c>
      <c r="G49" s="179">
        <f t="shared" si="1"/>
        <v>0</v>
      </c>
    </row>
    <row r="50" spans="1:7" x14ac:dyDescent="0.2">
      <c r="A50" s="160" t="s">
        <v>318</v>
      </c>
      <c r="B50" s="175"/>
      <c r="C50" s="129" t="s">
        <v>318</v>
      </c>
      <c r="D50" s="130"/>
      <c r="E50" s="130"/>
      <c r="F50" s="131" t="s">
        <v>318</v>
      </c>
      <c r="G50" s="180">
        <f t="shared" si="1"/>
        <v>0</v>
      </c>
    </row>
    <row r="51" spans="1:7" ht="15.75" thickBot="1" x14ac:dyDescent="0.25">
      <c r="A51" s="169" t="s">
        <v>318</v>
      </c>
      <c r="B51" s="181"/>
      <c r="C51" s="170" t="s">
        <v>318</v>
      </c>
      <c r="D51" s="135"/>
      <c r="E51" s="135"/>
      <c r="F51" s="136" t="s">
        <v>318</v>
      </c>
      <c r="G51" s="182">
        <f t="shared" si="1"/>
        <v>0</v>
      </c>
    </row>
    <row r="52" spans="1:7" ht="15.75" thickBot="1" x14ac:dyDescent="0.25">
      <c r="A52" s="103"/>
      <c r="B52" s="100"/>
      <c r="C52" s="100"/>
      <c r="D52" s="100"/>
      <c r="E52" s="100"/>
      <c r="F52" s="100"/>
      <c r="G52" s="183"/>
    </row>
    <row r="53" spans="1:7" ht="16.5" thickBot="1" x14ac:dyDescent="0.25">
      <c r="A53" s="103"/>
      <c r="B53" s="100"/>
      <c r="C53" s="100"/>
      <c r="D53" s="141" t="s">
        <v>426</v>
      </c>
      <c r="E53" s="141"/>
      <c r="F53" s="100"/>
      <c r="G53" s="184">
        <f>SUM(G42:G51)</f>
        <v>0</v>
      </c>
    </row>
    <row r="54" spans="1:7" x14ac:dyDescent="0.2">
      <c r="A54" s="185"/>
      <c r="B54" s="186"/>
      <c r="C54" s="186"/>
      <c r="D54" s="186"/>
      <c r="E54" s="186"/>
      <c r="F54" s="186"/>
      <c r="G54" s="187"/>
    </row>
    <row r="55" spans="1:7" ht="6" customHeight="1" x14ac:dyDescent="0.2">
      <c r="A55" s="188"/>
      <c r="B55" s="189"/>
      <c r="C55" s="189"/>
      <c r="D55" s="189"/>
      <c r="E55" s="189"/>
      <c r="F55" s="189"/>
      <c r="G55" s="190"/>
    </row>
    <row r="56" spans="1:7" x14ac:dyDescent="0.2">
      <c r="A56" s="191">
        <v>1</v>
      </c>
      <c r="B56" s="100" t="s">
        <v>378</v>
      </c>
      <c r="C56" s="192" t="s">
        <v>379</v>
      </c>
      <c r="D56" s="100"/>
      <c r="E56" s="100"/>
      <c r="F56" s="193"/>
      <c r="G56" s="194">
        <f>+G19</f>
        <v>0</v>
      </c>
    </row>
    <row r="57" spans="1:7" x14ac:dyDescent="0.2">
      <c r="A57" s="191">
        <v>2</v>
      </c>
      <c r="B57" s="100" t="s">
        <v>294</v>
      </c>
      <c r="C57" s="192" t="s">
        <v>380</v>
      </c>
      <c r="D57" s="195">
        <f>'COEF PASE'!E8</f>
        <v>0.99</v>
      </c>
      <c r="E57" s="195"/>
      <c r="F57" s="193"/>
      <c r="G57" s="183">
        <f>+D57*G56</f>
        <v>0</v>
      </c>
    </row>
    <row r="58" spans="1:7" ht="6" customHeight="1" thickBot="1" x14ac:dyDescent="0.25">
      <c r="A58" s="103"/>
      <c r="B58" s="100"/>
      <c r="C58" s="192"/>
      <c r="D58" s="192"/>
      <c r="E58" s="192"/>
      <c r="F58" s="196"/>
      <c r="G58" s="197"/>
    </row>
    <row r="59" spans="1:7" ht="16.5" thickTop="1" x14ac:dyDescent="0.2">
      <c r="A59" s="191">
        <v>3</v>
      </c>
      <c r="B59" s="100" t="s">
        <v>381</v>
      </c>
      <c r="C59" s="192"/>
      <c r="D59" s="192"/>
      <c r="E59" s="192"/>
      <c r="F59" s="138"/>
      <c r="G59" s="198">
        <f>SUM(G56:G58)</f>
        <v>0</v>
      </c>
    </row>
    <row r="60" spans="1:7" ht="6" customHeight="1" x14ac:dyDescent="0.2">
      <c r="A60" s="103"/>
      <c r="B60" s="100"/>
      <c r="C60" s="192"/>
      <c r="D60" s="192"/>
      <c r="E60" s="192"/>
      <c r="F60" s="138"/>
      <c r="G60" s="183"/>
    </row>
    <row r="61" spans="1:7" x14ac:dyDescent="0.2">
      <c r="A61" s="191">
        <v>4</v>
      </c>
      <c r="B61" s="100" t="s">
        <v>382</v>
      </c>
      <c r="C61" s="192" t="s">
        <v>383</v>
      </c>
      <c r="D61" s="192"/>
      <c r="E61" s="192"/>
      <c r="F61" s="138"/>
      <c r="G61" s="183">
        <f>+G36</f>
        <v>734.72</v>
      </c>
    </row>
    <row r="62" spans="1:7" ht="15.75" thickBot="1" x14ac:dyDescent="0.25">
      <c r="A62" s="191">
        <v>5</v>
      </c>
      <c r="B62" s="100" t="s">
        <v>331</v>
      </c>
      <c r="C62" s="192" t="s">
        <v>384</v>
      </c>
      <c r="D62" s="192"/>
      <c r="E62" s="192"/>
      <c r="F62" s="196"/>
      <c r="G62" s="199">
        <f>+G53</f>
        <v>0</v>
      </c>
    </row>
    <row r="63" spans="1:7" ht="6" customHeight="1" thickTop="1" thickBot="1" x14ac:dyDescent="0.25">
      <c r="A63" s="103"/>
      <c r="B63" s="100"/>
      <c r="C63" s="192"/>
      <c r="D63" s="192"/>
      <c r="E63" s="192"/>
      <c r="F63" s="200"/>
      <c r="G63" s="183"/>
    </row>
    <row r="64" spans="1:7" ht="16.5" thickBot="1" x14ac:dyDescent="0.25">
      <c r="A64" s="201">
        <v>6</v>
      </c>
      <c r="B64" s="202" t="s">
        <v>385</v>
      </c>
      <c r="C64" s="203" t="s">
        <v>386</v>
      </c>
      <c r="D64" s="203"/>
      <c r="E64" s="203"/>
      <c r="F64" s="100"/>
      <c r="G64" s="204">
        <f>+G59+G61+G62</f>
        <v>734.72</v>
      </c>
    </row>
    <row r="65" spans="1:7" ht="6" customHeight="1" x14ac:dyDescent="0.2">
      <c r="A65" s="103"/>
      <c r="B65" s="100"/>
      <c r="C65" s="192"/>
      <c r="D65" s="192"/>
      <c r="E65" s="192"/>
      <c r="F65" s="100"/>
      <c r="G65" s="183"/>
    </row>
    <row r="66" spans="1:7" ht="30.75" thickBot="1" x14ac:dyDescent="0.25">
      <c r="A66" s="191">
        <v>7</v>
      </c>
      <c r="B66" s="205" t="s">
        <v>387</v>
      </c>
      <c r="C66" s="192" t="s">
        <v>388</v>
      </c>
      <c r="D66" s="195">
        <f>'COEF PASE'!E16</f>
        <v>6.4740000000000006E-2</v>
      </c>
      <c r="E66" s="195"/>
      <c r="F66" s="100"/>
      <c r="G66" s="183">
        <f>+D66*G64</f>
        <v>47.565772800000005</v>
      </c>
    </row>
    <row r="67" spans="1:7" ht="16.5" thickBot="1" x14ac:dyDescent="0.25">
      <c r="A67" s="201">
        <v>8</v>
      </c>
      <c r="B67" s="202" t="s">
        <v>290</v>
      </c>
      <c r="C67" s="203" t="s">
        <v>389</v>
      </c>
      <c r="D67" s="203"/>
      <c r="E67" s="203"/>
      <c r="F67" s="100"/>
      <c r="G67" s="204">
        <f>+G64+G66</f>
        <v>782.28577280000002</v>
      </c>
    </row>
    <row r="68" spans="1:7" ht="6" customHeight="1" x14ac:dyDescent="0.2">
      <c r="A68" s="191"/>
      <c r="B68" s="100"/>
      <c r="C68" s="192"/>
      <c r="D68" s="192"/>
      <c r="E68" s="192"/>
      <c r="F68" s="100"/>
      <c r="G68" s="183"/>
    </row>
    <row r="69" spans="1:7" ht="16.5" thickBot="1" x14ac:dyDescent="0.25">
      <c r="A69" s="191">
        <v>9</v>
      </c>
      <c r="B69" s="100" t="s">
        <v>390</v>
      </c>
      <c r="C69" s="192" t="s">
        <v>391</v>
      </c>
      <c r="D69" s="195">
        <f>'COEF PASE'!E19</f>
        <v>0.01</v>
      </c>
      <c r="E69" s="195"/>
      <c r="F69" s="100"/>
      <c r="G69" s="206">
        <f>+D69*G67</f>
        <v>7.8228577280000007</v>
      </c>
    </row>
    <row r="70" spans="1:7" ht="16.5" thickBot="1" x14ac:dyDescent="0.25">
      <c r="A70" s="201">
        <v>10</v>
      </c>
      <c r="B70" s="202" t="s">
        <v>290</v>
      </c>
      <c r="C70" s="203" t="s">
        <v>392</v>
      </c>
      <c r="D70" s="203"/>
      <c r="E70" s="203"/>
      <c r="F70" s="100"/>
      <c r="G70" s="204">
        <f>+G67+G69</f>
        <v>790.10863052800005</v>
      </c>
    </row>
    <row r="71" spans="1:7" ht="6" customHeight="1" x14ac:dyDescent="0.2">
      <c r="A71" s="191"/>
      <c r="B71" s="100"/>
      <c r="C71" s="192"/>
      <c r="D71" s="192"/>
      <c r="E71" s="192"/>
      <c r="F71" s="100"/>
      <c r="G71" s="183"/>
    </row>
    <row r="72" spans="1:7" x14ac:dyDescent="0.2">
      <c r="A72" s="191">
        <v>11</v>
      </c>
      <c r="B72" s="100" t="s">
        <v>393</v>
      </c>
      <c r="C72" s="192" t="s">
        <v>394</v>
      </c>
      <c r="D72" s="195">
        <f>'COEF PASE'!E22</f>
        <v>0.03</v>
      </c>
      <c r="E72" s="195"/>
      <c r="F72" s="100"/>
      <c r="G72" s="183">
        <f>+D72*G70</f>
        <v>23.703258915839999</v>
      </c>
    </row>
    <row r="73" spans="1:7" ht="6" customHeight="1" thickBot="1" x14ac:dyDescent="0.25">
      <c r="A73" s="191"/>
      <c r="B73" s="100"/>
      <c r="C73" s="100"/>
      <c r="D73" s="100"/>
      <c r="E73" s="100"/>
      <c r="F73" s="100"/>
      <c r="G73" s="183"/>
    </row>
    <row r="74" spans="1:7" ht="16.5" thickBot="1" x14ac:dyDescent="0.25">
      <c r="A74" s="201">
        <v>12</v>
      </c>
      <c r="B74" s="202" t="s">
        <v>395</v>
      </c>
      <c r="C74" s="203" t="s">
        <v>396</v>
      </c>
      <c r="D74" s="203"/>
      <c r="E74" s="203"/>
      <c r="F74" s="100"/>
      <c r="G74" s="204">
        <f>+G70+G72</f>
        <v>813.81188944384007</v>
      </c>
    </row>
    <row r="75" spans="1:7" ht="6" customHeight="1" thickBot="1" x14ac:dyDescent="0.25">
      <c r="A75" s="103"/>
      <c r="B75" s="100"/>
      <c r="C75" s="192"/>
      <c r="D75" s="195"/>
      <c r="E75" s="192"/>
      <c r="F75" s="100"/>
      <c r="G75" s="183"/>
    </row>
    <row r="76" spans="1:7" ht="16.5" thickBot="1" x14ac:dyDescent="0.25">
      <c r="A76" s="201">
        <v>13</v>
      </c>
      <c r="B76" s="195" t="str">
        <f>'COEF PASE'!C26</f>
        <v>IVA (21%) + IIBB Y OTROS (5%)                   (+)</v>
      </c>
      <c r="C76" s="195" t="str">
        <f>'COEF PASE'!D26</f>
        <v>Z % x ( 12 ) =</v>
      </c>
      <c r="D76" s="195">
        <f>'COEF PASE'!E26</f>
        <v>0.26</v>
      </c>
      <c r="E76" s="203"/>
      <c r="F76" s="100"/>
      <c r="G76" s="204">
        <f>+D76*G74</f>
        <v>211.59109125539842</v>
      </c>
    </row>
    <row r="77" spans="1:7" ht="6" customHeight="1" thickBot="1" x14ac:dyDescent="0.25">
      <c r="A77" s="191"/>
      <c r="B77" s="100"/>
      <c r="C77" s="100"/>
      <c r="D77" s="195"/>
      <c r="E77" s="195"/>
      <c r="F77" s="207"/>
      <c r="G77" s="199"/>
    </row>
    <row r="78" spans="1:7" ht="6.75" customHeight="1" thickTop="1" thickBot="1" x14ac:dyDescent="0.25">
      <c r="A78" s="191"/>
      <c r="B78" s="100"/>
      <c r="C78" s="100"/>
      <c r="D78" s="192"/>
      <c r="E78" s="192"/>
      <c r="F78" s="100"/>
      <c r="G78" s="183"/>
    </row>
    <row r="79" spans="1:7" ht="16.5" thickBot="1" x14ac:dyDescent="0.25">
      <c r="A79" s="208">
        <v>14</v>
      </c>
      <c r="B79" s="209" t="s">
        <v>398</v>
      </c>
      <c r="C79" s="210"/>
      <c r="D79" s="211" t="s">
        <v>399</v>
      </c>
      <c r="E79" s="211"/>
      <c r="F79" s="210"/>
      <c r="G79" s="212">
        <f>+ROUND(G74+G76,2)</f>
        <v>1025.4000000000001</v>
      </c>
    </row>
    <row r="80" spans="1:7" ht="16.5" thickBot="1" x14ac:dyDescent="0.25">
      <c r="A80" s="213" t="s">
        <v>400</v>
      </c>
      <c r="B80" s="214" t="s">
        <v>401</v>
      </c>
      <c r="C80" s="106"/>
      <c r="D80" s="215"/>
      <c r="E80" s="215"/>
      <c r="F80" s="106"/>
      <c r="G80" s="216"/>
    </row>
  </sheetData>
  <dataValidations count="1">
    <dataValidation type="list" allowBlank="1" showInputMessage="1" showErrorMessage="1" sqref="B51">
      <formula1>#REF!</formula1>
    </dataValidation>
  </dataValidations>
  <printOptions horizontalCentered="1" verticalCentered="1"/>
  <pageMargins left="0.19685039370078741" right="0.19685039370078741" top="0.19685039370078741" bottom="0.19685039370078741" header="0.19685039370078741" footer="0.19685039370078741"/>
  <pageSetup paperSize="9" scale="6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Equipos!$C$14:$C$35</xm:f>
          </x14:formula1>
          <xm:sqref>B43:B50</xm:sqref>
        </x14:dataValidation>
        <x14:dataValidation type="list" allowBlank="1" showInputMessage="1" showErrorMessage="1">
          <x14:formula1>
            <xm:f>Equipos!$C$14:$C$34</xm:f>
          </x14:formula1>
          <xm:sqref>B42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2">
    <tabColor rgb="FFC00000"/>
  </sheetPr>
  <dimension ref="A1:S80"/>
  <sheetViews>
    <sheetView view="pageBreakPreview" topLeftCell="A49" zoomScale="70" zoomScaleNormal="100" zoomScaleSheetLayoutView="70" workbookViewId="0">
      <selection activeCell="B25" sqref="B25:E25"/>
    </sheetView>
  </sheetViews>
  <sheetFormatPr baseColWidth="10" defaultColWidth="11.42578125" defaultRowHeight="15" x14ac:dyDescent="0.2"/>
  <cols>
    <col min="1" max="1" width="20.85546875" style="88" customWidth="1" collapsed="1"/>
    <col min="2" max="2" width="40.5703125" style="88" customWidth="1"/>
    <col min="3" max="3" width="14.7109375" style="88" bestFit="1" customWidth="1"/>
    <col min="4" max="5" width="15.85546875" style="88" customWidth="1"/>
    <col min="6" max="6" width="17.5703125" style="88" customWidth="1"/>
    <col min="7" max="7" width="25.42578125" style="88" customWidth="1"/>
    <col min="8" max="16384" width="11.42578125" style="88"/>
  </cols>
  <sheetData>
    <row r="1" spans="1:19" x14ac:dyDescent="0.2">
      <c r="A1" s="30"/>
      <c r="B1" s="30"/>
      <c r="C1" s="30"/>
      <c r="D1" s="30"/>
      <c r="E1" s="30"/>
      <c r="F1" s="30"/>
      <c r="G1" s="30"/>
    </row>
    <row r="2" spans="1:19" ht="15.75" x14ac:dyDescent="0.2">
      <c r="A2" s="89"/>
      <c r="B2" s="90"/>
      <c r="C2" s="89"/>
      <c r="D2" s="89"/>
      <c r="E2" s="89"/>
      <c r="F2" s="91"/>
      <c r="G2" s="92" t="e">
        <f>#REF!</f>
        <v>#REF!</v>
      </c>
    </row>
    <row r="3" spans="1:19" ht="15.75" thickBot="1" x14ac:dyDescent="0.25">
      <c r="A3" s="30"/>
      <c r="B3" s="30"/>
      <c r="C3" s="30"/>
      <c r="D3" s="30"/>
      <c r="E3" s="30"/>
      <c r="F3" s="30"/>
      <c r="G3" s="32"/>
    </row>
    <row r="4" spans="1:19" ht="15.75" x14ac:dyDescent="0.2">
      <c r="A4" s="93" t="s">
        <v>405</v>
      </c>
      <c r="B4" s="94" t="s">
        <v>851</v>
      </c>
      <c r="C4" s="95"/>
      <c r="D4" s="95"/>
      <c r="E4" s="95"/>
      <c r="F4" s="96"/>
      <c r="G4" s="97" t="s">
        <v>406</v>
      </c>
    </row>
    <row r="5" spans="1:19" ht="15.75" x14ac:dyDescent="0.2">
      <c r="A5" s="98" t="s">
        <v>407</v>
      </c>
      <c r="B5" s="99" t="s">
        <v>148</v>
      </c>
      <c r="C5" s="100"/>
      <c r="D5" s="100"/>
      <c r="E5" s="100"/>
      <c r="F5" s="101"/>
      <c r="G5" s="102" t="s">
        <v>77</v>
      </c>
    </row>
    <row r="6" spans="1:19" ht="9" customHeight="1" x14ac:dyDescent="0.2">
      <c r="A6" s="103"/>
      <c r="B6" s="100"/>
      <c r="C6" s="100"/>
      <c r="D6" s="100"/>
      <c r="E6" s="100"/>
      <c r="F6" s="101"/>
      <c r="G6" s="102"/>
    </row>
    <row r="7" spans="1:19" ht="16.5" thickBot="1" x14ac:dyDescent="0.25">
      <c r="A7" s="104" t="s">
        <v>408</v>
      </c>
      <c r="B7" s="105" t="s">
        <v>639</v>
      </c>
      <c r="C7" s="106"/>
      <c r="D7" s="106"/>
      <c r="E7" s="106"/>
      <c r="F7" s="107"/>
      <c r="G7" s="108">
        <v>1</v>
      </c>
    </row>
    <row r="8" spans="1:19" ht="16.5" thickBot="1" x14ac:dyDescent="0.25">
      <c r="A8" s="98" t="s">
        <v>402</v>
      </c>
      <c r="B8" s="100"/>
      <c r="C8" s="100"/>
      <c r="D8" s="100"/>
      <c r="E8" s="100"/>
      <c r="F8" s="100"/>
      <c r="G8" s="102"/>
    </row>
    <row r="9" spans="1:19" x14ac:dyDescent="0.2">
      <c r="A9" s="109" t="s">
        <v>409</v>
      </c>
      <c r="B9" s="110" t="s">
        <v>306</v>
      </c>
      <c r="C9" s="110" t="s">
        <v>406</v>
      </c>
      <c r="D9" s="110" t="s">
        <v>410</v>
      </c>
      <c r="E9" s="110" t="s">
        <v>411</v>
      </c>
      <c r="F9" s="110" t="s">
        <v>412</v>
      </c>
      <c r="G9" s="111" t="s">
        <v>413</v>
      </c>
    </row>
    <row r="10" spans="1:19" x14ac:dyDescent="0.2">
      <c r="A10" s="112"/>
      <c r="B10" s="113"/>
      <c r="C10" s="113"/>
      <c r="D10" s="113"/>
      <c r="E10" s="113"/>
      <c r="F10" s="113" t="s">
        <v>414</v>
      </c>
      <c r="G10" s="114" t="s">
        <v>2</v>
      </c>
    </row>
    <row r="11" spans="1:19" x14ac:dyDescent="0.2">
      <c r="A11" s="112"/>
      <c r="B11" s="113"/>
      <c r="C11" s="113"/>
      <c r="D11" s="115"/>
      <c r="E11" s="115"/>
      <c r="F11" s="115" t="s">
        <v>415</v>
      </c>
      <c r="G11" s="116" t="s">
        <v>416</v>
      </c>
    </row>
    <row r="12" spans="1:19" ht="15.75" thickBot="1" x14ac:dyDescent="0.25">
      <c r="A12" s="117"/>
      <c r="B12" s="118"/>
      <c r="C12" s="118"/>
      <c r="D12" s="119" t="s">
        <v>417</v>
      </c>
      <c r="E12" s="119" t="s">
        <v>418</v>
      </c>
      <c r="F12" s="119" t="s">
        <v>419</v>
      </c>
      <c r="G12" s="120" t="s">
        <v>420</v>
      </c>
      <c r="S12" s="88">
        <v>1</v>
      </c>
    </row>
    <row r="13" spans="1:19" ht="30" x14ac:dyDescent="0.2">
      <c r="A13" s="121" t="s">
        <v>298</v>
      </c>
      <c r="B13" s="122" t="s">
        <v>299</v>
      </c>
      <c r="C13" s="123" t="s">
        <v>421</v>
      </c>
      <c r="D13" s="124"/>
      <c r="E13" s="124">
        <v>0</v>
      </c>
      <c r="F13" s="125">
        <v>172.24</v>
      </c>
      <c r="G13" s="126">
        <f>F13*E13*D13</f>
        <v>0</v>
      </c>
    </row>
    <row r="14" spans="1:19" ht="30" x14ac:dyDescent="0.2">
      <c r="A14" s="127" t="s">
        <v>298</v>
      </c>
      <c r="B14" s="128" t="s">
        <v>300</v>
      </c>
      <c r="C14" s="129" t="s">
        <v>421</v>
      </c>
      <c r="D14" s="130"/>
      <c r="E14" s="130">
        <v>0</v>
      </c>
      <c r="F14" s="131">
        <v>142.49</v>
      </c>
      <c r="G14" s="132">
        <f>F14*E14*D14</f>
        <v>0</v>
      </c>
    </row>
    <row r="15" spans="1:19" ht="30" x14ac:dyDescent="0.2">
      <c r="A15" s="127" t="s">
        <v>298</v>
      </c>
      <c r="B15" s="128" t="s">
        <v>301</v>
      </c>
      <c r="C15" s="129" t="s">
        <v>421</v>
      </c>
      <c r="D15" s="130"/>
      <c r="E15" s="130">
        <v>0</v>
      </c>
      <c r="F15" s="131">
        <v>131.38</v>
      </c>
      <c r="G15" s="132">
        <f>F15*E15*D15</f>
        <v>0</v>
      </c>
    </row>
    <row r="16" spans="1:19" ht="30" x14ac:dyDescent="0.2">
      <c r="A16" s="127" t="s">
        <v>298</v>
      </c>
      <c r="B16" s="128" t="s">
        <v>302</v>
      </c>
      <c r="C16" s="129" t="s">
        <v>421</v>
      </c>
      <c r="D16" s="130"/>
      <c r="E16" s="130">
        <v>0</v>
      </c>
      <c r="F16" s="131">
        <v>120.62</v>
      </c>
      <c r="G16" s="132">
        <f>F16*E16*D16</f>
        <v>0</v>
      </c>
      <c r="S16" s="88">
        <v>1</v>
      </c>
    </row>
    <row r="17" spans="1:7" ht="30.75" thickBot="1" x14ac:dyDescent="0.25">
      <c r="A17" s="133" t="s">
        <v>298</v>
      </c>
      <c r="B17" s="134" t="s">
        <v>303</v>
      </c>
      <c r="C17" s="118" t="s">
        <v>421</v>
      </c>
      <c r="D17" s="135"/>
      <c r="E17" s="135">
        <v>0</v>
      </c>
      <c r="F17" s="136">
        <v>91.181791666666669</v>
      </c>
      <c r="G17" s="137">
        <f>F17*E17*D17</f>
        <v>0</v>
      </c>
    </row>
    <row r="18" spans="1:7" ht="15.75" thickBot="1" x14ac:dyDescent="0.25">
      <c r="A18" s="103"/>
      <c r="B18" s="100"/>
      <c r="C18" s="100"/>
      <c r="D18" s="138"/>
      <c r="E18" s="138"/>
      <c r="F18" s="139"/>
      <c r="G18" s="140"/>
    </row>
    <row r="19" spans="1:7" ht="16.5" thickBot="1" x14ac:dyDescent="0.25">
      <c r="A19" s="103"/>
      <c r="B19" s="100"/>
      <c r="C19" s="100"/>
      <c r="D19" s="141" t="s">
        <v>422</v>
      </c>
      <c r="E19" s="141"/>
      <c r="F19" s="139"/>
      <c r="G19" s="142">
        <f>SUM(G13:G17)</f>
        <v>0</v>
      </c>
    </row>
    <row r="20" spans="1:7" ht="15.75" thickBot="1" x14ac:dyDescent="0.25">
      <c r="A20" s="103"/>
      <c r="B20" s="100"/>
      <c r="C20" s="100"/>
      <c r="D20" s="138"/>
      <c r="E20" s="138"/>
      <c r="F20" s="139"/>
      <c r="G20" s="143"/>
    </row>
    <row r="21" spans="1:7" ht="16.5" thickBot="1" x14ac:dyDescent="0.25">
      <c r="A21" s="144" t="s">
        <v>404</v>
      </c>
      <c r="B21" s="95"/>
      <c r="C21" s="95"/>
      <c r="D21" s="145"/>
      <c r="E21" s="145"/>
      <c r="F21" s="146"/>
      <c r="G21" s="147"/>
    </row>
    <row r="22" spans="1:7" x14ac:dyDescent="0.2">
      <c r="A22" s="109" t="s">
        <v>409</v>
      </c>
      <c r="B22" s="110" t="s">
        <v>306</v>
      </c>
      <c r="C22" s="110" t="s">
        <v>406</v>
      </c>
      <c r="D22" s="148" t="s">
        <v>423</v>
      </c>
      <c r="E22" s="148" t="s">
        <v>423</v>
      </c>
      <c r="F22" s="149" t="s">
        <v>412</v>
      </c>
      <c r="G22" s="150" t="s">
        <v>413</v>
      </c>
    </row>
    <row r="23" spans="1:7" x14ac:dyDescent="0.2">
      <c r="A23" s="112"/>
      <c r="B23" s="113"/>
      <c r="C23" s="113"/>
      <c r="D23" s="151"/>
      <c r="E23" s="151"/>
      <c r="F23" s="152" t="s">
        <v>414</v>
      </c>
      <c r="G23" s="153" t="s">
        <v>2</v>
      </c>
    </row>
    <row r="24" spans="1:7" ht="15.75" thickBot="1" x14ac:dyDescent="0.25">
      <c r="A24" s="117"/>
      <c r="B24" s="118"/>
      <c r="C24" s="118"/>
      <c r="D24" s="154"/>
      <c r="E24" s="154"/>
      <c r="F24" s="155" t="s">
        <v>416</v>
      </c>
      <c r="G24" s="156"/>
    </row>
    <row r="25" spans="1:7" ht="54" customHeight="1" x14ac:dyDescent="0.2">
      <c r="A25" s="157" t="s">
        <v>327</v>
      </c>
      <c r="B25" s="124" t="s">
        <v>148</v>
      </c>
      <c r="C25" s="123" t="s">
        <v>77</v>
      </c>
      <c r="D25" s="124">
        <v>1</v>
      </c>
      <c r="E25" s="158">
        <v>1</v>
      </c>
      <c r="F25" s="159">
        <v>7486.78</v>
      </c>
      <c r="G25" s="126">
        <f>IF(B25="",0,D25*E25*F25)</f>
        <v>7486.78</v>
      </c>
    </row>
    <row r="26" spans="1:7" x14ac:dyDescent="0.2">
      <c r="A26" s="160" t="s">
        <v>318</v>
      </c>
      <c r="B26" s="130"/>
      <c r="C26" s="129" t="s">
        <v>318</v>
      </c>
      <c r="D26" s="130"/>
      <c r="E26" s="161"/>
      <c r="F26" s="162" t="s">
        <v>318</v>
      </c>
      <c r="G26" s="132">
        <f t="shared" ref="G26:G34" si="0">IF(B26="",0,D26*E26*F26)</f>
        <v>0</v>
      </c>
    </row>
    <row r="27" spans="1:7" x14ac:dyDescent="0.2">
      <c r="A27" s="163" t="s">
        <v>318</v>
      </c>
      <c r="B27" s="164"/>
      <c r="C27" s="165" t="s">
        <v>318</v>
      </c>
      <c r="D27" s="164"/>
      <c r="E27" s="166"/>
      <c r="F27" s="167" t="s">
        <v>318</v>
      </c>
      <c r="G27" s="168">
        <f t="shared" si="0"/>
        <v>0</v>
      </c>
    </row>
    <row r="28" spans="1:7" x14ac:dyDescent="0.2">
      <c r="A28" s="163" t="s">
        <v>318</v>
      </c>
      <c r="B28" s="164"/>
      <c r="C28" s="165" t="s">
        <v>318</v>
      </c>
      <c r="D28" s="164"/>
      <c r="E28" s="166"/>
      <c r="F28" s="167" t="s">
        <v>318</v>
      </c>
      <c r="G28" s="168">
        <f t="shared" si="0"/>
        <v>0</v>
      </c>
    </row>
    <row r="29" spans="1:7" x14ac:dyDescent="0.2">
      <c r="A29" s="163" t="s">
        <v>318</v>
      </c>
      <c r="B29" s="164"/>
      <c r="C29" s="165" t="s">
        <v>318</v>
      </c>
      <c r="D29" s="164"/>
      <c r="E29" s="166"/>
      <c r="F29" s="167" t="s">
        <v>318</v>
      </c>
      <c r="G29" s="168">
        <f t="shared" si="0"/>
        <v>0</v>
      </c>
    </row>
    <row r="30" spans="1:7" x14ac:dyDescent="0.2">
      <c r="A30" s="163" t="s">
        <v>318</v>
      </c>
      <c r="B30" s="164"/>
      <c r="C30" s="165" t="s">
        <v>318</v>
      </c>
      <c r="D30" s="164"/>
      <c r="E30" s="166"/>
      <c r="F30" s="167" t="s">
        <v>318</v>
      </c>
      <c r="G30" s="168">
        <f t="shared" si="0"/>
        <v>0</v>
      </c>
    </row>
    <row r="31" spans="1:7" x14ac:dyDescent="0.2">
      <c r="A31" s="163" t="s">
        <v>318</v>
      </c>
      <c r="B31" s="164"/>
      <c r="C31" s="165" t="s">
        <v>318</v>
      </c>
      <c r="D31" s="164"/>
      <c r="E31" s="166"/>
      <c r="F31" s="167" t="s">
        <v>318</v>
      </c>
      <c r="G31" s="168">
        <f t="shared" si="0"/>
        <v>0</v>
      </c>
    </row>
    <row r="32" spans="1:7" x14ac:dyDescent="0.2">
      <c r="A32" s="163" t="s">
        <v>318</v>
      </c>
      <c r="B32" s="164"/>
      <c r="C32" s="165" t="s">
        <v>318</v>
      </c>
      <c r="D32" s="164"/>
      <c r="E32" s="166"/>
      <c r="F32" s="167" t="s">
        <v>318</v>
      </c>
      <c r="G32" s="168">
        <f t="shared" si="0"/>
        <v>0</v>
      </c>
    </row>
    <row r="33" spans="1:7" x14ac:dyDescent="0.2">
      <c r="A33" s="163" t="s">
        <v>318</v>
      </c>
      <c r="B33" s="164"/>
      <c r="C33" s="165" t="s">
        <v>318</v>
      </c>
      <c r="D33" s="164"/>
      <c r="E33" s="166"/>
      <c r="F33" s="167" t="s">
        <v>318</v>
      </c>
      <c r="G33" s="168">
        <f t="shared" si="0"/>
        <v>0</v>
      </c>
    </row>
    <row r="34" spans="1:7" ht="15.75" thickBot="1" x14ac:dyDescent="0.25">
      <c r="A34" s="169" t="s">
        <v>318</v>
      </c>
      <c r="B34" s="135"/>
      <c r="C34" s="170" t="s">
        <v>318</v>
      </c>
      <c r="D34" s="135"/>
      <c r="E34" s="135"/>
      <c r="F34" s="136" t="s">
        <v>318</v>
      </c>
      <c r="G34" s="137">
        <f t="shared" si="0"/>
        <v>0</v>
      </c>
    </row>
    <row r="35" spans="1:7" ht="15.75" thickBot="1" x14ac:dyDescent="0.25">
      <c r="A35" s="103"/>
      <c r="B35" s="100"/>
      <c r="C35" s="100"/>
      <c r="D35" s="138"/>
      <c r="E35" s="138"/>
      <c r="F35" s="139"/>
      <c r="G35" s="140"/>
    </row>
    <row r="36" spans="1:7" ht="16.5" thickBot="1" x14ac:dyDescent="0.25">
      <c r="A36" s="103"/>
      <c r="B36" s="100"/>
      <c r="C36" s="100"/>
      <c r="D36" s="141" t="s">
        <v>424</v>
      </c>
      <c r="E36" s="141"/>
      <c r="F36" s="139"/>
      <c r="G36" s="142">
        <f>SUM(G25:G34)</f>
        <v>7486.78</v>
      </c>
    </row>
    <row r="37" spans="1:7" ht="15.75" thickBot="1" x14ac:dyDescent="0.25">
      <c r="A37" s="103"/>
      <c r="B37" s="100"/>
      <c r="C37" s="100"/>
      <c r="D37" s="138"/>
      <c r="E37" s="138"/>
      <c r="F37" s="139"/>
      <c r="G37" s="143"/>
    </row>
    <row r="38" spans="1:7" ht="16.5" thickBot="1" x14ac:dyDescent="0.25">
      <c r="A38" s="144" t="s">
        <v>403</v>
      </c>
      <c r="B38" s="95"/>
      <c r="C38" s="95"/>
      <c r="D38" s="145"/>
      <c r="E38" s="145"/>
      <c r="F38" s="146"/>
      <c r="G38" s="147"/>
    </row>
    <row r="39" spans="1:7" x14ac:dyDescent="0.2">
      <c r="A39" s="109"/>
      <c r="B39" s="110"/>
      <c r="C39" s="110" t="s">
        <v>406</v>
      </c>
      <c r="D39" s="110" t="s">
        <v>410</v>
      </c>
      <c r="E39" s="110" t="s">
        <v>411</v>
      </c>
      <c r="F39" s="110" t="s">
        <v>412</v>
      </c>
      <c r="G39" s="150" t="s">
        <v>413</v>
      </c>
    </row>
    <row r="40" spans="1:7" x14ac:dyDescent="0.2">
      <c r="A40" s="112"/>
      <c r="B40" s="113"/>
      <c r="C40" s="113"/>
      <c r="D40" s="151"/>
      <c r="E40" s="151"/>
      <c r="F40" s="113" t="s">
        <v>425</v>
      </c>
      <c r="G40" s="153" t="s">
        <v>2</v>
      </c>
    </row>
    <row r="41" spans="1:7" ht="15.75" thickBot="1" x14ac:dyDescent="0.25">
      <c r="A41" s="117"/>
      <c r="B41" s="118"/>
      <c r="C41" s="118"/>
      <c r="D41" s="154"/>
      <c r="E41" s="154"/>
      <c r="F41" s="115" t="s">
        <v>415</v>
      </c>
      <c r="G41" s="156" t="s">
        <v>416</v>
      </c>
    </row>
    <row r="42" spans="1:7" ht="30" x14ac:dyDescent="0.2">
      <c r="A42" s="171" t="s">
        <v>358</v>
      </c>
      <c r="B42" s="172" t="s">
        <v>361</v>
      </c>
      <c r="C42" s="123" t="s">
        <v>421</v>
      </c>
      <c r="D42" s="124">
        <v>0</v>
      </c>
      <c r="E42" s="124">
        <v>0</v>
      </c>
      <c r="F42" s="125">
        <v>45.11</v>
      </c>
      <c r="G42" s="173">
        <f t="shared" ref="G42:G51" si="1">IF(B42="",0,D42*E42*F42)</f>
        <v>0</v>
      </c>
    </row>
    <row r="43" spans="1:7" x14ac:dyDescent="0.2">
      <c r="A43" s="174" t="s">
        <v>318</v>
      </c>
      <c r="B43" s="175"/>
      <c r="C43" s="176" t="s">
        <v>318</v>
      </c>
      <c r="D43" s="177"/>
      <c r="E43" s="177"/>
      <c r="F43" s="178" t="s">
        <v>318</v>
      </c>
      <c r="G43" s="179">
        <f t="shared" si="1"/>
        <v>0</v>
      </c>
    </row>
    <row r="44" spans="1:7" x14ac:dyDescent="0.2">
      <c r="A44" s="174" t="s">
        <v>318</v>
      </c>
      <c r="B44" s="175"/>
      <c r="C44" s="176" t="s">
        <v>318</v>
      </c>
      <c r="D44" s="177"/>
      <c r="E44" s="177"/>
      <c r="F44" s="178" t="s">
        <v>318</v>
      </c>
      <c r="G44" s="179">
        <f t="shared" si="1"/>
        <v>0</v>
      </c>
    </row>
    <row r="45" spans="1:7" x14ac:dyDescent="0.2">
      <c r="A45" s="174" t="s">
        <v>318</v>
      </c>
      <c r="B45" s="175"/>
      <c r="C45" s="176" t="s">
        <v>318</v>
      </c>
      <c r="D45" s="177"/>
      <c r="E45" s="177"/>
      <c r="F45" s="178" t="s">
        <v>318</v>
      </c>
      <c r="G45" s="179">
        <f t="shared" si="1"/>
        <v>0</v>
      </c>
    </row>
    <row r="46" spans="1:7" x14ac:dyDescent="0.2">
      <c r="A46" s="174" t="s">
        <v>318</v>
      </c>
      <c r="B46" s="175"/>
      <c r="C46" s="176" t="s">
        <v>318</v>
      </c>
      <c r="D46" s="177"/>
      <c r="E46" s="177"/>
      <c r="F46" s="178" t="s">
        <v>318</v>
      </c>
      <c r="G46" s="179">
        <f t="shared" si="1"/>
        <v>0</v>
      </c>
    </row>
    <row r="47" spans="1:7" x14ac:dyDescent="0.2">
      <c r="A47" s="174" t="s">
        <v>318</v>
      </c>
      <c r="B47" s="175"/>
      <c r="C47" s="176" t="s">
        <v>318</v>
      </c>
      <c r="D47" s="177"/>
      <c r="E47" s="177"/>
      <c r="F47" s="178" t="s">
        <v>318</v>
      </c>
      <c r="G47" s="179">
        <f t="shared" si="1"/>
        <v>0</v>
      </c>
    </row>
    <row r="48" spans="1:7" x14ac:dyDescent="0.2">
      <c r="A48" s="174" t="s">
        <v>318</v>
      </c>
      <c r="B48" s="175"/>
      <c r="C48" s="176" t="s">
        <v>318</v>
      </c>
      <c r="D48" s="177"/>
      <c r="E48" s="177"/>
      <c r="F48" s="178" t="s">
        <v>318</v>
      </c>
      <c r="G48" s="179">
        <f t="shared" si="1"/>
        <v>0</v>
      </c>
    </row>
    <row r="49" spans="1:7" x14ac:dyDescent="0.2">
      <c r="A49" s="174" t="s">
        <v>318</v>
      </c>
      <c r="B49" s="175"/>
      <c r="C49" s="176" t="s">
        <v>318</v>
      </c>
      <c r="D49" s="177"/>
      <c r="E49" s="177"/>
      <c r="F49" s="178" t="s">
        <v>318</v>
      </c>
      <c r="G49" s="179">
        <f t="shared" si="1"/>
        <v>0</v>
      </c>
    </row>
    <row r="50" spans="1:7" x14ac:dyDescent="0.2">
      <c r="A50" s="160" t="s">
        <v>318</v>
      </c>
      <c r="B50" s="175"/>
      <c r="C50" s="129" t="s">
        <v>318</v>
      </c>
      <c r="D50" s="130"/>
      <c r="E50" s="130"/>
      <c r="F50" s="131" t="s">
        <v>318</v>
      </c>
      <c r="G50" s="180">
        <f t="shared" si="1"/>
        <v>0</v>
      </c>
    </row>
    <row r="51" spans="1:7" ht="15.75" thickBot="1" x14ac:dyDescent="0.25">
      <c r="A51" s="169" t="s">
        <v>318</v>
      </c>
      <c r="B51" s="181"/>
      <c r="C51" s="170" t="s">
        <v>318</v>
      </c>
      <c r="D51" s="135"/>
      <c r="E51" s="135"/>
      <c r="F51" s="136" t="s">
        <v>318</v>
      </c>
      <c r="G51" s="182">
        <f t="shared" si="1"/>
        <v>0</v>
      </c>
    </row>
    <row r="52" spans="1:7" ht="15.75" thickBot="1" x14ac:dyDescent="0.25">
      <c r="A52" s="103"/>
      <c r="B52" s="100"/>
      <c r="C52" s="100"/>
      <c r="D52" s="100"/>
      <c r="E52" s="100"/>
      <c r="F52" s="100"/>
      <c r="G52" s="183"/>
    </row>
    <row r="53" spans="1:7" ht="16.5" thickBot="1" x14ac:dyDescent="0.25">
      <c r="A53" s="103"/>
      <c r="B53" s="100"/>
      <c r="C53" s="100"/>
      <c r="D53" s="141" t="s">
        <v>426</v>
      </c>
      <c r="E53" s="141"/>
      <c r="F53" s="100"/>
      <c r="G53" s="184">
        <f>SUM(G42:G51)</f>
        <v>0</v>
      </c>
    </row>
    <row r="54" spans="1:7" x14ac:dyDescent="0.2">
      <c r="A54" s="185"/>
      <c r="B54" s="186"/>
      <c r="C54" s="186"/>
      <c r="D54" s="186"/>
      <c r="E54" s="186"/>
      <c r="F54" s="186"/>
      <c r="G54" s="187"/>
    </row>
    <row r="55" spans="1:7" ht="6" customHeight="1" x14ac:dyDescent="0.2">
      <c r="A55" s="188"/>
      <c r="B55" s="189"/>
      <c r="C55" s="189"/>
      <c r="D55" s="189"/>
      <c r="E55" s="189"/>
      <c r="F55" s="189"/>
      <c r="G55" s="190"/>
    </row>
    <row r="56" spans="1:7" x14ac:dyDescent="0.2">
      <c r="A56" s="191">
        <v>1</v>
      </c>
      <c r="B56" s="100" t="s">
        <v>378</v>
      </c>
      <c r="C56" s="192" t="s">
        <v>379</v>
      </c>
      <c r="D56" s="100"/>
      <c r="E56" s="100"/>
      <c r="F56" s="193"/>
      <c r="G56" s="194">
        <f>+G19</f>
        <v>0</v>
      </c>
    </row>
    <row r="57" spans="1:7" x14ac:dyDescent="0.2">
      <c r="A57" s="191">
        <v>2</v>
      </c>
      <c r="B57" s="100" t="s">
        <v>294</v>
      </c>
      <c r="C57" s="192" t="s">
        <v>380</v>
      </c>
      <c r="D57" s="195">
        <f>'COEF PASE'!E8</f>
        <v>0.99</v>
      </c>
      <c r="E57" s="195"/>
      <c r="F57" s="193"/>
      <c r="G57" s="183">
        <f>+D57*G56</f>
        <v>0</v>
      </c>
    </row>
    <row r="58" spans="1:7" ht="6" customHeight="1" thickBot="1" x14ac:dyDescent="0.25">
      <c r="A58" s="103"/>
      <c r="B58" s="100"/>
      <c r="C58" s="192"/>
      <c r="D58" s="192"/>
      <c r="E58" s="192"/>
      <c r="F58" s="196"/>
      <c r="G58" s="197"/>
    </row>
    <row r="59" spans="1:7" ht="16.5" thickTop="1" x14ac:dyDescent="0.2">
      <c r="A59" s="191">
        <v>3</v>
      </c>
      <c r="B59" s="100" t="s">
        <v>381</v>
      </c>
      <c r="C59" s="192"/>
      <c r="D59" s="192"/>
      <c r="E59" s="192"/>
      <c r="F59" s="138"/>
      <c r="G59" s="198">
        <f>SUM(G56:G58)</f>
        <v>0</v>
      </c>
    </row>
    <row r="60" spans="1:7" ht="6" customHeight="1" x14ac:dyDescent="0.2">
      <c r="A60" s="103"/>
      <c r="B60" s="100"/>
      <c r="C60" s="192"/>
      <c r="D60" s="192"/>
      <c r="E60" s="192"/>
      <c r="F60" s="138"/>
      <c r="G60" s="183"/>
    </row>
    <row r="61" spans="1:7" x14ac:dyDescent="0.2">
      <c r="A61" s="191">
        <v>4</v>
      </c>
      <c r="B61" s="100" t="s">
        <v>382</v>
      </c>
      <c r="C61" s="192" t="s">
        <v>383</v>
      </c>
      <c r="D61" s="192"/>
      <c r="E61" s="192"/>
      <c r="F61" s="138"/>
      <c r="G61" s="183">
        <f>+G36</f>
        <v>7486.78</v>
      </c>
    </row>
    <row r="62" spans="1:7" ht="15.75" thickBot="1" x14ac:dyDescent="0.25">
      <c r="A62" s="191">
        <v>5</v>
      </c>
      <c r="B62" s="100" t="s">
        <v>331</v>
      </c>
      <c r="C62" s="192" t="s">
        <v>384</v>
      </c>
      <c r="D62" s="192"/>
      <c r="E62" s="192"/>
      <c r="F62" s="196"/>
      <c r="G62" s="199">
        <f>+G53</f>
        <v>0</v>
      </c>
    </row>
    <row r="63" spans="1:7" ht="6" customHeight="1" thickTop="1" thickBot="1" x14ac:dyDescent="0.25">
      <c r="A63" s="103"/>
      <c r="B63" s="100"/>
      <c r="C63" s="192"/>
      <c r="D63" s="192"/>
      <c r="E63" s="192"/>
      <c r="F63" s="200"/>
      <c r="G63" s="183"/>
    </row>
    <row r="64" spans="1:7" ht="16.5" thickBot="1" x14ac:dyDescent="0.25">
      <c r="A64" s="201">
        <v>6</v>
      </c>
      <c r="B64" s="202" t="s">
        <v>385</v>
      </c>
      <c r="C64" s="203" t="s">
        <v>386</v>
      </c>
      <c r="D64" s="203"/>
      <c r="E64" s="203"/>
      <c r="F64" s="100"/>
      <c r="G64" s="204">
        <f>+G59+G61+G62</f>
        <v>7486.78</v>
      </c>
    </row>
    <row r="65" spans="1:7" ht="6" customHeight="1" x14ac:dyDescent="0.2">
      <c r="A65" s="103"/>
      <c r="B65" s="100"/>
      <c r="C65" s="192"/>
      <c r="D65" s="192"/>
      <c r="E65" s="192"/>
      <c r="F65" s="100"/>
      <c r="G65" s="183"/>
    </row>
    <row r="66" spans="1:7" ht="30.75" thickBot="1" x14ac:dyDescent="0.25">
      <c r="A66" s="191">
        <v>7</v>
      </c>
      <c r="B66" s="205" t="s">
        <v>387</v>
      </c>
      <c r="C66" s="192" t="s">
        <v>388</v>
      </c>
      <c r="D66" s="195">
        <f>'COEF PASE'!E16</f>
        <v>6.4740000000000006E-2</v>
      </c>
      <c r="E66" s="195"/>
      <c r="F66" s="100"/>
      <c r="G66" s="183">
        <f>+D66*G64</f>
        <v>484.6941372</v>
      </c>
    </row>
    <row r="67" spans="1:7" ht="16.5" thickBot="1" x14ac:dyDescent="0.25">
      <c r="A67" s="201">
        <v>8</v>
      </c>
      <c r="B67" s="202" t="s">
        <v>290</v>
      </c>
      <c r="C67" s="203" t="s">
        <v>389</v>
      </c>
      <c r="D67" s="203"/>
      <c r="E67" s="203"/>
      <c r="F67" s="100"/>
      <c r="G67" s="204">
        <f>+G64+G66</f>
        <v>7971.4741371999999</v>
      </c>
    </row>
    <row r="68" spans="1:7" ht="6" customHeight="1" x14ac:dyDescent="0.2">
      <c r="A68" s="191"/>
      <c r="B68" s="100"/>
      <c r="C68" s="192"/>
      <c r="D68" s="192"/>
      <c r="E68" s="192"/>
      <c r="F68" s="100"/>
      <c r="G68" s="183"/>
    </row>
    <row r="69" spans="1:7" ht="16.5" thickBot="1" x14ac:dyDescent="0.25">
      <c r="A69" s="191">
        <v>9</v>
      </c>
      <c r="B69" s="100" t="s">
        <v>390</v>
      </c>
      <c r="C69" s="192" t="s">
        <v>391</v>
      </c>
      <c r="D69" s="195">
        <f>'COEF PASE'!E19</f>
        <v>0.01</v>
      </c>
      <c r="E69" s="195"/>
      <c r="F69" s="100"/>
      <c r="G69" s="206">
        <f>+D69*G67</f>
        <v>79.714741372000006</v>
      </c>
    </row>
    <row r="70" spans="1:7" ht="16.5" thickBot="1" x14ac:dyDescent="0.25">
      <c r="A70" s="201">
        <v>10</v>
      </c>
      <c r="B70" s="202" t="s">
        <v>290</v>
      </c>
      <c r="C70" s="203" t="s">
        <v>392</v>
      </c>
      <c r="D70" s="203"/>
      <c r="E70" s="203"/>
      <c r="F70" s="100"/>
      <c r="G70" s="204">
        <f>+G67+G69</f>
        <v>8051.1888785720002</v>
      </c>
    </row>
    <row r="71" spans="1:7" ht="6" customHeight="1" x14ac:dyDescent="0.2">
      <c r="A71" s="191"/>
      <c r="B71" s="100"/>
      <c r="C71" s="192"/>
      <c r="D71" s="192"/>
      <c r="E71" s="192"/>
      <c r="F71" s="100"/>
      <c r="G71" s="183"/>
    </row>
    <row r="72" spans="1:7" x14ac:dyDescent="0.2">
      <c r="A72" s="191">
        <v>11</v>
      </c>
      <c r="B72" s="100" t="s">
        <v>393</v>
      </c>
      <c r="C72" s="192" t="s">
        <v>394</v>
      </c>
      <c r="D72" s="195">
        <f>'COEF PASE'!E22</f>
        <v>0.03</v>
      </c>
      <c r="E72" s="195"/>
      <c r="F72" s="100"/>
      <c r="G72" s="183">
        <f>+D72*G70</f>
        <v>241.53566635716001</v>
      </c>
    </row>
    <row r="73" spans="1:7" ht="6" customHeight="1" thickBot="1" x14ac:dyDescent="0.25">
      <c r="A73" s="191"/>
      <c r="B73" s="100"/>
      <c r="C73" s="100"/>
      <c r="D73" s="100"/>
      <c r="E73" s="100"/>
      <c r="F73" s="100"/>
      <c r="G73" s="183"/>
    </row>
    <row r="74" spans="1:7" ht="16.5" thickBot="1" x14ac:dyDescent="0.25">
      <c r="A74" s="201">
        <v>12</v>
      </c>
      <c r="B74" s="202" t="s">
        <v>395</v>
      </c>
      <c r="C74" s="203" t="s">
        <v>396</v>
      </c>
      <c r="D74" s="203"/>
      <c r="E74" s="203"/>
      <c r="F74" s="100"/>
      <c r="G74" s="204">
        <f>+G70+G72</f>
        <v>8292.7245449291604</v>
      </c>
    </row>
    <row r="75" spans="1:7" ht="6" customHeight="1" thickBot="1" x14ac:dyDescent="0.25">
      <c r="A75" s="103"/>
      <c r="B75" s="100"/>
      <c r="C75" s="192"/>
      <c r="D75" s="195"/>
      <c r="E75" s="192"/>
      <c r="F75" s="100"/>
      <c r="G75" s="183"/>
    </row>
    <row r="76" spans="1:7" ht="16.5" thickBot="1" x14ac:dyDescent="0.25">
      <c r="A76" s="201">
        <v>13</v>
      </c>
      <c r="B76" s="195" t="str">
        <f>'COEF PASE'!C26</f>
        <v>IVA (21%) + IIBB Y OTROS (5%)                   (+)</v>
      </c>
      <c r="C76" s="195" t="str">
        <f>'COEF PASE'!D26</f>
        <v>Z % x ( 12 ) =</v>
      </c>
      <c r="D76" s="195">
        <f>'COEF PASE'!E26</f>
        <v>0.26</v>
      </c>
      <c r="E76" s="203"/>
      <c r="F76" s="100"/>
      <c r="G76" s="204">
        <f>+D76*G74</f>
        <v>2156.1083816815817</v>
      </c>
    </row>
    <row r="77" spans="1:7" ht="6" customHeight="1" thickBot="1" x14ac:dyDescent="0.25">
      <c r="A77" s="191"/>
      <c r="B77" s="100"/>
      <c r="C77" s="100"/>
      <c r="D77" s="195"/>
      <c r="E77" s="195"/>
      <c r="F77" s="207"/>
      <c r="G77" s="199"/>
    </row>
    <row r="78" spans="1:7" ht="6.75" customHeight="1" thickTop="1" thickBot="1" x14ac:dyDescent="0.25">
      <c r="A78" s="191"/>
      <c r="B78" s="100"/>
      <c r="C78" s="100"/>
      <c r="D78" s="192"/>
      <c r="E78" s="192"/>
      <c r="F78" s="100"/>
      <c r="G78" s="183"/>
    </row>
    <row r="79" spans="1:7" ht="16.5" thickBot="1" x14ac:dyDescent="0.25">
      <c r="A79" s="208">
        <v>14</v>
      </c>
      <c r="B79" s="209" t="s">
        <v>398</v>
      </c>
      <c r="C79" s="210"/>
      <c r="D79" s="211" t="s">
        <v>399</v>
      </c>
      <c r="E79" s="211"/>
      <c r="F79" s="210"/>
      <c r="G79" s="212">
        <f>+ROUND(G74+G76,2)</f>
        <v>10448.83</v>
      </c>
    </row>
    <row r="80" spans="1:7" ht="16.5" thickBot="1" x14ac:dyDescent="0.25">
      <c r="A80" s="213" t="s">
        <v>400</v>
      </c>
      <c r="B80" s="214" t="s">
        <v>401</v>
      </c>
      <c r="C80" s="106"/>
      <c r="D80" s="215"/>
      <c r="E80" s="215"/>
      <c r="F80" s="106"/>
      <c r="G80" s="216"/>
    </row>
  </sheetData>
  <dataValidations count="1">
    <dataValidation type="list" allowBlank="1" showInputMessage="1" showErrorMessage="1" sqref="B51">
      <formula1>#REF!</formula1>
    </dataValidation>
  </dataValidations>
  <printOptions horizontalCentered="1" verticalCentered="1"/>
  <pageMargins left="0.19685039370078741" right="0.19685039370078741" top="0.19685039370078741" bottom="0.19685039370078741" header="0.19685039370078741" footer="0.19685039370078741"/>
  <pageSetup paperSize="9" scale="6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Equipos!$C$14:$C$35</xm:f>
          </x14:formula1>
          <xm:sqref>B43:B50</xm:sqref>
        </x14:dataValidation>
        <x14:dataValidation type="list" allowBlank="1" showInputMessage="1" showErrorMessage="1">
          <x14:formula1>
            <xm:f>Equipos!$C$14:$C$34</xm:f>
          </x14:formula1>
          <xm:sqref>B42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38">
    <tabColor rgb="FFC00000"/>
  </sheetPr>
  <dimension ref="A1:S80"/>
  <sheetViews>
    <sheetView view="pageBreakPreview" topLeftCell="A55" zoomScale="70" zoomScaleNormal="100" zoomScaleSheetLayoutView="70" workbookViewId="0">
      <selection activeCell="B25" sqref="B25:E25"/>
    </sheetView>
  </sheetViews>
  <sheetFormatPr baseColWidth="10" defaultColWidth="11.42578125" defaultRowHeight="15" x14ac:dyDescent="0.2"/>
  <cols>
    <col min="1" max="1" width="20.85546875" style="88" customWidth="1" collapsed="1"/>
    <col min="2" max="2" width="40.5703125" style="88" customWidth="1"/>
    <col min="3" max="3" width="14.7109375" style="88" bestFit="1" customWidth="1"/>
    <col min="4" max="5" width="15.85546875" style="88" customWidth="1"/>
    <col min="6" max="6" width="17.5703125" style="88" customWidth="1"/>
    <col min="7" max="7" width="25.42578125" style="88" customWidth="1"/>
    <col min="8" max="16384" width="11.42578125" style="88"/>
  </cols>
  <sheetData>
    <row r="1" spans="1:19" x14ac:dyDescent="0.2">
      <c r="A1" s="30"/>
      <c r="B1" s="30"/>
      <c r="C1" s="30"/>
      <c r="D1" s="30"/>
      <c r="E1" s="30"/>
      <c r="F1" s="30"/>
      <c r="G1" s="30"/>
    </row>
    <row r="2" spans="1:19" ht="15.75" x14ac:dyDescent="0.2">
      <c r="A2" s="89"/>
      <c r="B2" s="90"/>
      <c r="C2" s="89"/>
      <c r="D2" s="89"/>
      <c r="E2" s="89"/>
      <c r="F2" s="91"/>
      <c r="G2" s="92" t="e">
        <f>#REF!</f>
        <v>#REF!</v>
      </c>
    </row>
    <row r="3" spans="1:19" ht="15.75" thickBot="1" x14ac:dyDescent="0.25">
      <c r="A3" s="30"/>
      <c r="B3" s="30"/>
      <c r="C3" s="30"/>
      <c r="D3" s="30"/>
      <c r="E3" s="30"/>
      <c r="F3" s="30"/>
      <c r="G3" s="32"/>
    </row>
    <row r="4" spans="1:19" ht="15.75" x14ac:dyDescent="0.2">
      <c r="A4" s="93" t="s">
        <v>405</v>
      </c>
      <c r="B4" s="94" t="s">
        <v>851</v>
      </c>
      <c r="C4" s="95"/>
      <c r="D4" s="95"/>
      <c r="E4" s="95"/>
      <c r="F4" s="96"/>
      <c r="G4" s="97" t="s">
        <v>406</v>
      </c>
    </row>
    <row r="5" spans="1:19" ht="15.75" x14ac:dyDescent="0.2">
      <c r="A5" s="98" t="s">
        <v>407</v>
      </c>
      <c r="B5" s="99" t="s">
        <v>174</v>
      </c>
      <c r="C5" s="100"/>
      <c r="D5" s="100"/>
      <c r="E5" s="100"/>
      <c r="F5" s="101"/>
      <c r="G5" s="102" t="s">
        <v>5</v>
      </c>
    </row>
    <row r="6" spans="1:19" ht="9" customHeight="1" x14ac:dyDescent="0.2">
      <c r="A6" s="103"/>
      <c r="B6" s="100"/>
      <c r="C6" s="100"/>
      <c r="D6" s="100"/>
      <c r="E6" s="100"/>
      <c r="F6" s="101"/>
      <c r="G6" s="102"/>
    </row>
    <row r="7" spans="1:19" ht="16.5" thickBot="1" x14ac:dyDescent="0.25">
      <c r="A7" s="104" t="s">
        <v>408</v>
      </c>
      <c r="B7" s="105" t="s">
        <v>737</v>
      </c>
      <c r="C7" s="106"/>
      <c r="D7" s="106"/>
      <c r="E7" s="106"/>
      <c r="F7" s="107"/>
      <c r="G7" s="108">
        <v>6</v>
      </c>
    </row>
    <row r="8" spans="1:19" ht="16.5" thickBot="1" x14ac:dyDescent="0.25">
      <c r="A8" s="98" t="s">
        <v>402</v>
      </c>
      <c r="B8" s="100"/>
      <c r="C8" s="100"/>
      <c r="D8" s="100"/>
      <c r="E8" s="100"/>
      <c r="F8" s="100"/>
      <c r="G8" s="102"/>
    </row>
    <row r="9" spans="1:19" x14ac:dyDescent="0.2">
      <c r="A9" s="109" t="s">
        <v>409</v>
      </c>
      <c r="B9" s="110" t="s">
        <v>306</v>
      </c>
      <c r="C9" s="110" t="s">
        <v>406</v>
      </c>
      <c r="D9" s="110" t="s">
        <v>410</v>
      </c>
      <c r="E9" s="110" t="s">
        <v>411</v>
      </c>
      <c r="F9" s="110" t="s">
        <v>412</v>
      </c>
      <c r="G9" s="111" t="s">
        <v>413</v>
      </c>
    </row>
    <row r="10" spans="1:19" x14ac:dyDescent="0.2">
      <c r="A10" s="112"/>
      <c r="B10" s="113"/>
      <c r="C10" s="113"/>
      <c r="D10" s="113"/>
      <c r="E10" s="113"/>
      <c r="F10" s="113" t="s">
        <v>414</v>
      </c>
      <c r="G10" s="114" t="s">
        <v>2</v>
      </c>
    </row>
    <row r="11" spans="1:19" x14ac:dyDescent="0.2">
      <c r="A11" s="112"/>
      <c r="B11" s="113"/>
      <c r="C11" s="113"/>
      <c r="D11" s="115"/>
      <c r="E11" s="115"/>
      <c r="F11" s="115" t="s">
        <v>415</v>
      </c>
      <c r="G11" s="116" t="s">
        <v>416</v>
      </c>
    </row>
    <row r="12" spans="1:19" ht="15.75" thickBot="1" x14ac:dyDescent="0.25">
      <c r="A12" s="117"/>
      <c r="B12" s="118"/>
      <c r="C12" s="118"/>
      <c r="D12" s="119" t="s">
        <v>417</v>
      </c>
      <c r="E12" s="119" t="s">
        <v>418</v>
      </c>
      <c r="F12" s="119" t="s">
        <v>419</v>
      </c>
      <c r="G12" s="120" t="s">
        <v>420</v>
      </c>
      <c r="S12" s="88">
        <v>1</v>
      </c>
    </row>
    <row r="13" spans="1:19" ht="30" x14ac:dyDescent="0.2">
      <c r="A13" s="121" t="s">
        <v>298</v>
      </c>
      <c r="B13" s="122" t="s">
        <v>299</v>
      </c>
      <c r="C13" s="123" t="s">
        <v>421</v>
      </c>
      <c r="D13" s="124"/>
      <c r="E13" s="124">
        <v>0</v>
      </c>
      <c r="F13" s="125">
        <v>172.24</v>
      </c>
      <c r="G13" s="126">
        <f>F13*E13*D13</f>
        <v>0</v>
      </c>
    </row>
    <row r="14" spans="1:19" ht="30" x14ac:dyDescent="0.2">
      <c r="A14" s="127" t="s">
        <v>298</v>
      </c>
      <c r="B14" s="128" t="s">
        <v>300</v>
      </c>
      <c r="C14" s="129" t="s">
        <v>421</v>
      </c>
      <c r="D14" s="130"/>
      <c r="E14" s="130">
        <v>0</v>
      </c>
      <c r="F14" s="131">
        <v>142.49</v>
      </c>
      <c r="G14" s="132">
        <f>F14*E14*D14</f>
        <v>0</v>
      </c>
    </row>
    <row r="15" spans="1:19" ht="30" x14ac:dyDescent="0.2">
      <c r="A15" s="127" t="s">
        <v>298</v>
      </c>
      <c r="B15" s="128" t="s">
        <v>301</v>
      </c>
      <c r="C15" s="129" t="s">
        <v>421</v>
      </c>
      <c r="D15" s="130"/>
      <c r="E15" s="130">
        <v>0</v>
      </c>
      <c r="F15" s="131">
        <v>131.38</v>
      </c>
      <c r="G15" s="132">
        <f>F15*E15*D15</f>
        <v>0</v>
      </c>
    </row>
    <row r="16" spans="1:19" ht="30" x14ac:dyDescent="0.2">
      <c r="A16" s="127" t="s">
        <v>298</v>
      </c>
      <c r="B16" s="128" t="s">
        <v>302</v>
      </c>
      <c r="C16" s="129" t="s">
        <v>421</v>
      </c>
      <c r="D16" s="130"/>
      <c r="E16" s="130">
        <v>0</v>
      </c>
      <c r="F16" s="131">
        <v>120.62</v>
      </c>
      <c r="G16" s="132">
        <f>F16*E16*D16</f>
        <v>0</v>
      </c>
      <c r="S16" s="88">
        <v>1</v>
      </c>
    </row>
    <row r="17" spans="1:7" ht="30.75" thickBot="1" x14ac:dyDescent="0.25">
      <c r="A17" s="133" t="s">
        <v>298</v>
      </c>
      <c r="B17" s="134" t="s">
        <v>303</v>
      </c>
      <c r="C17" s="118" t="s">
        <v>421</v>
      </c>
      <c r="D17" s="135"/>
      <c r="E17" s="135">
        <v>0</v>
      </c>
      <c r="F17" s="136">
        <v>91.181791666666669</v>
      </c>
      <c r="G17" s="137">
        <f>F17*E17*D17</f>
        <v>0</v>
      </c>
    </row>
    <row r="18" spans="1:7" ht="15.75" thickBot="1" x14ac:dyDescent="0.25">
      <c r="A18" s="103"/>
      <c r="B18" s="100"/>
      <c r="C18" s="100"/>
      <c r="D18" s="138"/>
      <c r="E18" s="138"/>
      <c r="F18" s="139"/>
      <c r="G18" s="140"/>
    </row>
    <row r="19" spans="1:7" ht="16.5" thickBot="1" x14ac:dyDescent="0.25">
      <c r="A19" s="103"/>
      <c r="B19" s="100"/>
      <c r="C19" s="100"/>
      <c r="D19" s="141" t="s">
        <v>422</v>
      </c>
      <c r="E19" s="141"/>
      <c r="F19" s="139"/>
      <c r="G19" s="142">
        <f>SUM(G13:G17)</f>
        <v>0</v>
      </c>
    </row>
    <row r="20" spans="1:7" ht="15.75" thickBot="1" x14ac:dyDescent="0.25">
      <c r="A20" s="103"/>
      <c r="B20" s="100"/>
      <c r="C20" s="100"/>
      <c r="D20" s="138"/>
      <c r="E20" s="138"/>
      <c r="F20" s="139"/>
      <c r="G20" s="143"/>
    </row>
    <row r="21" spans="1:7" ht="16.5" thickBot="1" x14ac:dyDescent="0.25">
      <c r="A21" s="144" t="s">
        <v>404</v>
      </c>
      <c r="B21" s="95"/>
      <c r="C21" s="95"/>
      <c r="D21" s="145"/>
      <c r="E21" s="145"/>
      <c r="F21" s="146"/>
      <c r="G21" s="147"/>
    </row>
    <row r="22" spans="1:7" x14ac:dyDescent="0.2">
      <c r="A22" s="109" t="s">
        <v>409</v>
      </c>
      <c r="B22" s="110" t="s">
        <v>306</v>
      </c>
      <c r="C22" s="110" t="s">
        <v>406</v>
      </c>
      <c r="D22" s="148" t="s">
        <v>423</v>
      </c>
      <c r="E22" s="148" t="s">
        <v>423</v>
      </c>
      <c r="F22" s="149" t="s">
        <v>412</v>
      </c>
      <c r="G22" s="150" t="s">
        <v>413</v>
      </c>
    </row>
    <row r="23" spans="1:7" x14ac:dyDescent="0.2">
      <c r="A23" s="112"/>
      <c r="B23" s="113"/>
      <c r="C23" s="113"/>
      <c r="D23" s="151"/>
      <c r="E23" s="151"/>
      <c r="F23" s="152" t="s">
        <v>414</v>
      </c>
      <c r="G23" s="153" t="s">
        <v>2</v>
      </c>
    </row>
    <row r="24" spans="1:7" ht="15.75" thickBot="1" x14ac:dyDescent="0.25">
      <c r="A24" s="117"/>
      <c r="B24" s="118"/>
      <c r="C24" s="118"/>
      <c r="D24" s="154"/>
      <c r="E24" s="154"/>
      <c r="F24" s="155" t="s">
        <v>416</v>
      </c>
      <c r="G24" s="156"/>
    </row>
    <row r="25" spans="1:7" ht="54" customHeight="1" x14ac:dyDescent="0.2">
      <c r="A25" s="157" t="s">
        <v>327</v>
      </c>
      <c r="B25" s="124" t="s">
        <v>174</v>
      </c>
      <c r="C25" s="123" t="s">
        <v>5</v>
      </c>
      <c r="D25" s="124">
        <v>1</v>
      </c>
      <c r="E25" s="158">
        <v>1</v>
      </c>
      <c r="F25" s="159">
        <v>800</v>
      </c>
      <c r="G25" s="126">
        <f>IF(B25="",0,D25*E25*F25)</f>
        <v>800</v>
      </c>
    </row>
    <row r="26" spans="1:7" x14ac:dyDescent="0.2">
      <c r="A26" s="160" t="s">
        <v>318</v>
      </c>
      <c r="B26" s="130"/>
      <c r="C26" s="129" t="s">
        <v>318</v>
      </c>
      <c r="D26" s="130"/>
      <c r="E26" s="161"/>
      <c r="F26" s="162" t="s">
        <v>318</v>
      </c>
      <c r="G26" s="132">
        <f t="shared" ref="G26:G34" si="0">IF(B26="",0,D26*E26*F26)</f>
        <v>0</v>
      </c>
    </row>
    <row r="27" spans="1:7" x14ac:dyDescent="0.2">
      <c r="A27" s="163" t="s">
        <v>318</v>
      </c>
      <c r="B27" s="164"/>
      <c r="C27" s="165" t="s">
        <v>318</v>
      </c>
      <c r="D27" s="164"/>
      <c r="E27" s="166"/>
      <c r="F27" s="167" t="s">
        <v>318</v>
      </c>
      <c r="G27" s="168">
        <f t="shared" si="0"/>
        <v>0</v>
      </c>
    </row>
    <row r="28" spans="1:7" x14ac:dyDescent="0.2">
      <c r="A28" s="163" t="s">
        <v>318</v>
      </c>
      <c r="B28" s="164"/>
      <c r="C28" s="165" t="s">
        <v>318</v>
      </c>
      <c r="D28" s="164"/>
      <c r="E28" s="166"/>
      <c r="F28" s="167" t="s">
        <v>318</v>
      </c>
      <c r="G28" s="168">
        <f t="shared" si="0"/>
        <v>0</v>
      </c>
    </row>
    <row r="29" spans="1:7" x14ac:dyDescent="0.2">
      <c r="A29" s="163" t="s">
        <v>318</v>
      </c>
      <c r="B29" s="164"/>
      <c r="C29" s="165" t="s">
        <v>318</v>
      </c>
      <c r="D29" s="164"/>
      <c r="E29" s="166"/>
      <c r="F29" s="167" t="s">
        <v>318</v>
      </c>
      <c r="G29" s="168">
        <f t="shared" si="0"/>
        <v>0</v>
      </c>
    </row>
    <row r="30" spans="1:7" x14ac:dyDescent="0.2">
      <c r="A30" s="163" t="s">
        <v>318</v>
      </c>
      <c r="B30" s="164"/>
      <c r="C30" s="165" t="s">
        <v>318</v>
      </c>
      <c r="D30" s="164"/>
      <c r="E30" s="166"/>
      <c r="F30" s="167" t="s">
        <v>318</v>
      </c>
      <c r="G30" s="168">
        <f t="shared" si="0"/>
        <v>0</v>
      </c>
    </row>
    <row r="31" spans="1:7" x14ac:dyDescent="0.2">
      <c r="A31" s="163" t="s">
        <v>318</v>
      </c>
      <c r="B31" s="164"/>
      <c r="C31" s="165" t="s">
        <v>318</v>
      </c>
      <c r="D31" s="164"/>
      <c r="E31" s="166"/>
      <c r="F31" s="167" t="s">
        <v>318</v>
      </c>
      <c r="G31" s="168">
        <f t="shared" si="0"/>
        <v>0</v>
      </c>
    </row>
    <row r="32" spans="1:7" x14ac:dyDescent="0.2">
      <c r="A32" s="163" t="s">
        <v>318</v>
      </c>
      <c r="B32" s="164"/>
      <c r="C32" s="165" t="s">
        <v>318</v>
      </c>
      <c r="D32" s="164"/>
      <c r="E32" s="166"/>
      <c r="F32" s="167" t="s">
        <v>318</v>
      </c>
      <c r="G32" s="168">
        <f t="shared" si="0"/>
        <v>0</v>
      </c>
    </row>
    <row r="33" spans="1:7" x14ac:dyDescent="0.2">
      <c r="A33" s="163" t="s">
        <v>318</v>
      </c>
      <c r="B33" s="164"/>
      <c r="C33" s="165" t="s">
        <v>318</v>
      </c>
      <c r="D33" s="164"/>
      <c r="E33" s="166"/>
      <c r="F33" s="167" t="s">
        <v>318</v>
      </c>
      <c r="G33" s="168">
        <f t="shared" si="0"/>
        <v>0</v>
      </c>
    </row>
    <row r="34" spans="1:7" ht="15.75" thickBot="1" x14ac:dyDescent="0.25">
      <c r="A34" s="169" t="s">
        <v>318</v>
      </c>
      <c r="B34" s="135"/>
      <c r="C34" s="170" t="s">
        <v>318</v>
      </c>
      <c r="D34" s="135"/>
      <c r="E34" s="135"/>
      <c r="F34" s="136" t="s">
        <v>318</v>
      </c>
      <c r="G34" s="137">
        <f t="shared" si="0"/>
        <v>0</v>
      </c>
    </row>
    <row r="35" spans="1:7" ht="15.75" thickBot="1" x14ac:dyDescent="0.25">
      <c r="A35" s="103"/>
      <c r="B35" s="100"/>
      <c r="C35" s="100"/>
      <c r="D35" s="138"/>
      <c r="E35" s="138"/>
      <c r="F35" s="139"/>
      <c r="G35" s="140"/>
    </row>
    <row r="36" spans="1:7" ht="16.5" thickBot="1" x14ac:dyDescent="0.25">
      <c r="A36" s="103"/>
      <c r="B36" s="100"/>
      <c r="C36" s="100"/>
      <c r="D36" s="141" t="s">
        <v>424</v>
      </c>
      <c r="E36" s="141"/>
      <c r="F36" s="139"/>
      <c r="G36" s="142">
        <f>SUM(G25:G34)</f>
        <v>800</v>
      </c>
    </row>
    <row r="37" spans="1:7" ht="15.75" thickBot="1" x14ac:dyDescent="0.25">
      <c r="A37" s="103"/>
      <c r="B37" s="100"/>
      <c r="C37" s="100"/>
      <c r="D37" s="138"/>
      <c r="E37" s="138"/>
      <c r="F37" s="139"/>
      <c r="G37" s="143"/>
    </row>
    <row r="38" spans="1:7" ht="16.5" thickBot="1" x14ac:dyDescent="0.25">
      <c r="A38" s="144" t="s">
        <v>403</v>
      </c>
      <c r="B38" s="95"/>
      <c r="C38" s="95"/>
      <c r="D38" s="145"/>
      <c r="E38" s="145"/>
      <c r="F38" s="146"/>
      <c r="G38" s="147"/>
    </row>
    <row r="39" spans="1:7" x14ac:dyDescent="0.2">
      <c r="A39" s="109"/>
      <c r="B39" s="110"/>
      <c r="C39" s="110" t="s">
        <v>406</v>
      </c>
      <c r="D39" s="110" t="s">
        <v>410</v>
      </c>
      <c r="E39" s="110" t="s">
        <v>411</v>
      </c>
      <c r="F39" s="110" t="s">
        <v>412</v>
      </c>
      <c r="G39" s="150" t="s">
        <v>413</v>
      </c>
    </row>
    <row r="40" spans="1:7" x14ac:dyDescent="0.2">
      <c r="A40" s="112"/>
      <c r="B40" s="113"/>
      <c r="C40" s="113"/>
      <c r="D40" s="151"/>
      <c r="E40" s="151"/>
      <c r="F40" s="113" t="s">
        <v>425</v>
      </c>
      <c r="G40" s="153" t="s">
        <v>2</v>
      </c>
    </row>
    <row r="41" spans="1:7" ht="15.75" thickBot="1" x14ac:dyDescent="0.25">
      <c r="A41" s="117"/>
      <c r="B41" s="118"/>
      <c r="C41" s="118"/>
      <c r="D41" s="154"/>
      <c r="E41" s="154"/>
      <c r="F41" s="115" t="s">
        <v>415</v>
      </c>
      <c r="G41" s="156" t="s">
        <v>416</v>
      </c>
    </row>
    <row r="42" spans="1:7" ht="30" x14ac:dyDescent="0.2">
      <c r="A42" s="171" t="s">
        <v>358</v>
      </c>
      <c r="B42" s="172" t="s">
        <v>361</v>
      </c>
      <c r="C42" s="123" t="s">
        <v>421</v>
      </c>
      <c r="D42" s="124">
        <v>0</v>
      </c>
      <c r="E42" s="124">
        <v>0</v>
      </c>
      <c r="F42" s="125">
        <v>45.11</v>
      </c>
      <c r="G42" s="173">
        <f t="shared" ref="G42:G51" si="1">IF(B42="",0,D42*E42*F42)</f>
        <v>0</v>
      </c>
    </row>
    <row r="43" spans="1:7" x14ac:dyDescent="0.2">
      <c r="A43" s="174" t="s">
        <v>318</v>
      </c>
      <c r="B43" s="175"/>
      <c r="C43" s="176" t="s">
        <v>318</v>
      </c>
      <c r="D43" s="177"/>
      <c r="E43" s="177"/>
      <c r="F43" s="178" t="s">
        <v>318</v>
      </c>
      <c r="G43" s="179">
        <f t="shared" si="1"/>
        <v>0</v>
      </c>
    </row>
    <row r="44" spans="1:7" x14ac:dyDescent="0.2">
      <c r="A44" s="174" t="s">
        <v>318</v>
      </c>
      <c r="B44" s="175"/>
      <c r="C44" s="176" t="s">
        <v>318</v>
      </c>
      <c r="D44" s="177"/>
      <c r="E44" s="177"/>
      <c r="F44" s="178" t="s">
        <v>318</v>
      </c>
      <c r="G44" s="179">
        <f t="shared" si="1"/>
        <v>0</v>
      </c>
    </row>
    <row r="45" spans="1:7" x14ac:dyDescent="0.2">
      <c r="A45" s="174" t="s">
        <v>318</v>
      </c>
      <c r="B45" s="175"/>
      <c r="C45" s="176" t="s">
        <v>318</v>
      </c>
      <c r="D45" s="177"/>
      <c r="E45" s="177"/>
      <c r="F45" s="178" t="s">
        <v>318</v>
      </c>
      <c r="G45" s="179">
        <f t="shared" si="1"/>
        <v>0</v>
      </c>
    </row>
    <row r="46" spans="1:7" x14ac:dyDescent="0.2">
      <c r="A46" s="174" t="s">
        <v>318</v>
      </c>
      <c r="B46" s="175"/>
      <c r="C46" s="176" t="s">
        <v>318</v>
      </c>
      <c r="D46" s="177"/>
      <c r="E46" s="177"/>
      <c r="F46" s="178" t="s">
        <v>318</v>
      </c>
      <c r="G46" s="179">
        <f t="shared" si="1"/>
        <v>0</v>
      </c>
    </row>
    <row r="47" spans="1:7" x14ac:dyDescent="0.2">
      <c r="A47" s="174" t="s">
        <v>318</v>
      </c>
      <c r="B47" s="175"/>
      <c r="C47" s="176" t="s">
        <v>318</v>
      </c>
      <c r="D47" s="177"/>
      <c r="E47" s="177"/>
      <c r="F47" s="178" t="s">
        <v>318</v>
      </c>
      <c r="G47" s="179">
        <f t="shared" si="1"/>
        <v>0</v>
      </c>
    </row>
    <row r="48" spans="1:7" x14ac:dyDescent="0.2">
      <c r="A48" s="174" t="s">
        <v>318</v>
      </c>
      <c r="B48" s="175"/>
      <c r="C48" s="176" t="s">
        <v>318</v>
      </c>
      <c r="D48" s="177"/>
      <c r="E48" s="177"/>
      <c r="F48" s="178" t="s">
        <v>318</v>
      </c>
      <c r="G48" s="179">
        <f t="shared" si="1"/>
        <v>0</v>
      </c>
    </row>
    <row r="49" spans="1:7" x14ac:dyDescent="0.2">
      <c r="A49" s="174" t="s">
        <v>318</v>
      </c>
      <c r="B49" s="175"/>
      <c r="C49" s="176" t="s">
        <v>318</v>
      </c>
      <c r="D49" s="177"/>
      <c r="E49" s="177"/>
      <c r="F49" s="178" t="s">
        <v>318</v>
      </c>
      <c r="G49" s="179">
        <f t="shared" si="1"/>
        <v>0</v>
      </c>
    </row>
    <row r="50" spans="1:7" x14ac:dyDescent="0.2">
      <c r="A50" s="160" t="s">
        <v>318</v>
      </c>
      <c r="B50" s="175"/>
      <c r="C50" s="129" t="s">
        <v>318</v>
      </c>
      <c r="D50" s="130"/>
      <c r="E50" s="130"/>
      <c r="F50" s="131" t="s">
        <v>318</v>
      </c>
      <c r="G50" s="180">
        <f t="shared" si="1"/>
        <v>0</v>
      </c>
    </row>
    <row r="51" spans="1:7" ht="15.75" thickBot="1" x14ac:dyDescent="0.25">
      <c r="A51" s="169" t="s">
        <v>318</v>
      </c>
      <c r="B51" s="181"/>
      <c r="C51" s="170" t="s">
        <v>318</v>
      </c>
      <c r="D51" s="135"/>
      <c r="E51" s="135"/>
      <c r="F51" s="136" t="s">
        <v>318</v>
      </c>
      <c r="G51" s="182">
        <f t="shared" si="1"/>
        <v>0</v>
      </c>
    </row>
    <row r="52" spans="1:7" ht="15.75" thickBot="1" x14ac:dyDescent="0.25">
      <c r="A52" s="103"/>
      <c r="B52" s="100"/>
      <c r="C52" s="100"/>
      <c r="D52" s="100"/>
      <c r="E52" s="100"/>
      <c r="F52" s="100"/>
      <c r="G52" s="183"/>
    </row>
    <row r="53" spans="1:7" ht="16.5" thickBot="1" x14ac:dyDescent="0.25">
      <c r="A53" s="103"/>
      <c r="B53" s="100"/>
      <c r="C53" s="100"/>
      <c r="D53" s="141" t="s">
        <v>426</v>
      </c>
      <c r="E53" s="141"/>
      <c r="F53" s="100"/>
      <c r="G53" s="184">
        <f>SUM(G42:G51)</f>
        <v>0</v>
      </c>
    </row>
    <row r="54" spans="1:7" x14ac:dyDescent="0.2">
      <c r="A54" s="185"/>
      <c r="B54" s="186"/>
      <c r="C54" s="186"/>
      <c r="D54" s="186"/>
      <c r="E54" s="186"/>
      <c r="F54" s="186"/>
      <c r="G54" s="187"/>
    </row>
    <row r="55" spans="1:7" ht="6" customHeight="1" x14ac:dyDescent="0.2">
      <c r="A55" s="188"/>
      <c r="B55" s="189"/>
      <c r="C55" s="189"/>
      <c r="D55" s="189"/>
      <c r="E55" s="189"/>
      <c r="F55" s="189"/>
      <c r="G55" s="190"/>
    </row>
    <row r="56" spans="1:7" x14ac:dyDescent="0.2">
      <c r="A56" s="191">
        <v>1</v>
      </c>
      <c r="B56" s="100" t="s">
        <v>378</v>
      </c>
      <c r="C56" s="192" t="s">
        <v>379</v>
      </c>
      <c r="D56" s="100"/>
      <c r="E56" s="100"/>
      <c r="F56" s="193"/>
      <c r="G56" s="194">
        <f>+G19</f>
        <v>0</v>
      </c>
    </row>
    <row r="57" spans="1:7" x14ac:dyDescent="0.2">
      <c r="A57" s="191">
        <v>2</v>
      </c>
      <c r="B57" s="100" t="s">
        <v>294</v>
      </c>
      <c r="C57" s="192" t="s">
        <v>380</v>
      </c>
      <c r="D57" s="195">
        <f>'COEF PASE'!E8</f>
        <v>0.99</v>
      </c>
      <c r="E57" s="195"/>
      <c r="F57" s="193"/>
      <c r="G57" s="183">
        <f>+D57*G56</f>
        <v>0</v>
      </c>
    </row>
    <row r="58" spans="1:7" ht="6" customHeight="1" thickBot="1" x14ac:dyDescent="0.25">
      <c r="A58" s="103"/>
      <c r="B58" s="100"/>
      <c r="C58" s="192"/>
      <c r="D58" s="192"/>
      <c r="E58" s="192"/>
      <c r="F58" s="196"/>
      <c r="G58" s="197"/>
    </row>
    <row r="59" spans="1:7" ht="16.5" thickTop="1" x14ac:dyDescent="0.2">
      <c r="A59" s="191">
        <v>3</v>
      </c>
      <c r="B59" s="100" t="s">
        <v>381</v>
      </c>
      <c r="C59" s="192"/>
      <c r="D59" s="192"/>
      <c r="E59" s="192"/>
      <c r="F59" s="138"/>
      <c r="G59" s="198">
        <f>SUM(G56:G58)</f>
        <v>0</v>
      </c>
    </row>
    <row r="60" spans="1:7" ht="6" customHeight="1" x14ac:dyDescent="0.2">
      <c r="A60" s="103"/>
      <c r="B60" s="100"/>
      <c r="C60" s="192"/>
      <c r="D60" s="192"/>
      <c r="E60" s="192"/>
      <c r="F60" s="138"/>
      <c r="G60" s="183"/>
    </row>
    <row r="61" spans="1:7" x14ac:dyDescent="0.2">
      <c r="A61" s="191">
        <v>4</v>
      </c>
      <c r="B61" s="100" t="s">
        <v>382</v>
      </c>
      <c r="C61" s="192" t="s">
        <v>383</v>
      </c>
      <c r="D61" s="192"/>
      <c r="E61" s="192"/>
      <c r="F61" s="138"/>
      <c r="G61" s="183">
        <f>+G36</f>
        <v>800</v>
      </c>
    </row>
    <row r="62" spans="1:7" ht="15.75" thickBot="1" x14ac:dyDescent="0.25">
      <c r="A62" s="191">
        <v>5</v>
      </c>
      <c r="B62" s="100" t="s">
        <v>331</v>
      </c>
      <c r="C62" s="192" t="s">
        <v>384</v>
      </c>
      <c r="D62" s="192"/>
      <c r="E62" s="192"/>
      <c r="F62" s="196"/>
      <c r="G62" s="199">
        <f>+G53</f>
        <v>0</v>
      </c>
    </row>
    <row r="63" spans="1:7" ht="6" customHeight="1" thickTop="1" thickBot="1" x14ac:dyDescent="0.25">
      <c r="A63" s="103"/>
      <c r="B63" s="100"/>
      <c r="C63" s="192"/>
      <c r="D63" s="192"/>
      <c r="E63" s="192"/>
      <c r="F63" s="200"/>
      <c r="G63" s="183"/>
    </row>
    <row r="64" spans="1:7" ht="16.5" thickBot="1" x14ac:dyDescent="0.25">
      <c r="A64" s="201">
        <v>6</v>
      </c>
      <c r="B64" s="202" t="s">
        <v>385</v>
      </c>
      <c r="C64" s="203" t="s">
        <v>386</v>
      </c>
      <c r="D64" s="203"/>
      <c r="E64" s="203"/>
      <c r="F64" s="100"/>
      <c r="G64" s="204">
        <f>+G59+G61+G62</f>
        <v>800</v>
      </c>
    </row>
    <row r="65" spans="1:7" ht="6" customHeight="1" x14ac:dyDescent="0.2">
      <c r="A65" s="103"/>
      <c r="B65" s="100"/>
      <c r="C65" s="192"/>
      <c r="D65" s="192"/>
      <c r="E65" s="192"/>
      <c r="F65" s="100"/>
      <c r="G65" s="183"/>
    </row>
    <row r="66" spans="1:7" ht="30.75" thickBot="1" x14ac:dyDescent="0.25">
      <c r="A66" s="191">
        <v>7</v>
      </c>
      <c r="B66" s="205" t="s">
        <v>387</v>
      </c>
      <c r="C66" s="192" t="s">
        <v>388</v>
      </c>
      <c r="D66" s="195">
        <f>'COEF PASE'!E16</f>
        <v>6.4740000000000006E-2</v>
      </c>
      <c r="E66" s="195"/>
      <c r="F66" s="100"/>
      <c r="G66" s="183">
        <f>+D66*G64</f>
        <v>51.792000000000002</v>
      </c>
    </row>
    <row r="67" spans="1:7" ht="16.5" thickBot="1" x14ac:dyDescent="0.25">
      <c r="A67" s="201">
        <v>8</v>
      </c>
      <c r="B67" s="202" t="s">
        <v>290</v>
      </c>
      <c r="C67" s="203" t="s">
        <v>389</v>
      </c>
      <c r="D67" s="203"/>
      <c r="E67" s="203"/>
      <c r="F67" s="100"/>
      <c r="G67" s="204">
        <f>+G64+G66</f>
        <v>851.79200000000003</v>
      </c>
    </row>
    <row r="68" spans="1:7" ht="6" customHeight="1" x14ac:dyDescent="0.2">
      <c r="A68" s="191"/>
      <c r="B68" s="100"/>
      <c r="C68" s="192"/>
      <c r="D68" s="192"/>
      <c r="E68" s="192"/>
      <c r="F68" s="100"/>
      <c r="G68" s="183"/>
    </row>
    <row r="69" spans="1:7" ht="16.5" thickBot="1" x14ac:dyDescent="0.25">
      <c r="A69" s="191">
        <v>9</v>
      </c>
      <c r="B69" s="100" t="s">
        <v>390</v>
      </c>
      <c r="C69" s="192" t="s">
        <v>391</v>
      </c>
      <c r="D69" s="195">
        <f>'COEF PASE'!E19</f>
        <v>0.01</v>
      </c>
      <c r="E69" s="195"/>
      <c r="F69" s="100"/>
      <c r="G69" s="206">
        <f>+D69*G67</f>
        <v>8.5179200000000002</v>
      </c>
    </row>
    <row r="70" spans="1:7" ht="16.5" thickBot="1" x14ac:dyDescent="0.25">
      <c r="A70" s="201">
        <v>10</v>
      </c>
      <c r="B70" s="202" t="s">
        <v>290</v>
      </c>
      <c r="C70" s="203" t="s">
        <v>392</v>
      </c>
      <c r="D70" s="203"/>
      <c r="E70" s="203"/>
      <c r="F70" s="100"/>
      <c r="G70" s="204">
        <f>+G67+G69</f>
        <v>860.30992000000003</v>
      </c>
    </row>
    <row r="71" spans="1:7" ht="6" customHeight="1" x14ac:dyDescent="0.2">
      <c r="A71" s="191"/>
      <c r="B71" s="100"/>
      <c r="C71" s="192"/>
      <c r="D71" s="192"/>
      <c r="E71" s="192"/>
      <c r="F71" s="100"/>
      <c r="G71" s="183"/>
    </row>
    <row r="72" spans="1:7" x14ac:dyDescent="0.2">
      <c r="A72" s="191">
        <v>11</v>
      </c>
      <c r="B72" s="100" t="s">
        <v>393</v>
      </c>
      <c r="C72" s="192" t="s">
        <v>394</v>
      </c>
      <c r="D72" s="195">
        <f>'COEF PASE'!E22</f>
        <v>0.03</v>
      </c>
      <c r="E72" s="195"/>
      <c r="F72" s="100"/>
      <c r="G72" s="183">
        <f>+D72*G70</f>
        <v>25.809297600000001</v>
      </c>
    </row>
    <row r="73" spans="1:7" ht="6" customHeight="1" thickBot="1" x14ac:dyDescent="0.25">
      <c r="A73" s="191"/>
      <c r="B73" s="100"/>
      <c r="C73" s="100"/>
      <c r="D73" s="100"/>
      <c r="E73" s="100"/>
      <c r="F73" s="100"/>
      <c r="G73" s="183"/>
    </row>
    <row r="74" spans="1:7" ht="16.5" thickBot="1" x14ac:dyDescent="0.25">
      <c r="A74" s="201">
        <v>12</v>
      </c>
      <c r="B74" s="202" t="s">
        <v>395</v>
      </c>
      <c r="C74" s="203" t="s">
        <v>396</v>
      </c>
      <c r="D74" s="203"/>
      <c r="E74" s="203"/>
      <c r="F74" s="100"/>
      <c r="G74" s="204">
        <f>+G70+G72</f>
        <v>886.11921760000007</v>
      </c>
    </row>
    <row r="75" spans="1:7" ht="6" customHeight="1" thickBot="1" x14ac:dyDescent="0.25">
      <c r="A75" s="103"/>
      <c r="B75" s="100"/>
      <c r="C75" s="192"/>
      <c r="D75" s="195"/>
      <c r="E75" s="192"/>
      <c r="F75" s="100"/>
      <c r="G75" s="183"/>
    </row>
    <row r="76" spans="1:7" ht="16.5" thickBot="1" x14ac:dyDescent="0.25">
      <c r="A76" s="201">
        <v>13</v>
      </c>
      <c r="B76" s="195" t="str">
        <f>'COEF PASE'!C26</f>
        <v>IVA (21%) + IIBB Y OTROS (5%)                   (+)</v>
      </c>
      <c r="C76" s="195" t="str">
        <f>'COEF PASE'!D26</f>
        <v>Z % x ( 12 ) =</v>
      </c>
      <c r="D76" s="195">
        <f>'COEF PASE'!E26</f>
        <v>0.26</v>
      </c>
      <c r="E76" s="203"/>
      <c r="F76" s="100"/>
      <c r="G76" s="204">
        <f>+D76*G74</f>
        <v>230.39099657600002</v>
      </c>
    </row>
    <row r="77" spans="1:7" ht="6" customHeight="1" thickBot="1" x14ac:dyDescent="0.25">
      <c r="A77" s="191"/>
      <c r="B77" s="100"/>
      <c r="C77" s="100"/>
      <c r="D77" s="195"/>
      <c r="E77" s="195"/>
      <c r="F77" s="207"/>
      <c r="G77" s="199"/>
    </row>
    <row r="78" spans="1:7" ht="6.75" customHeight="1" thickTop="1" thickBot="1" x14ac:dyDescent="0.25">
      <c r="A78" s="191"/>
      <c r="B78" s="100"/>
      <c r="C78" s="100"/>
      <c r="D78" s="192"/>
      <c r="E78" s="192"/>
      <c r="F78" s="100"/>
      <c r="G78" s="183"/>
    </row>
    <row r="79" spans="1:7" ht="16.5" thickBot="1" x14ac:dyDescent="0.25">
      <c r="A79" s="208">
        <v>14</v>
      </c>
      <c r="B79" s="209" t="s">
        <v>398</v>
      </c>
      <c r="C79" s="210"/>
      <c r="D79" s="211" t="s">
        <v>399</v>
      </c>
      <c r="E79" s="211"/>
      <c r="F79" s="210"/>
      <c r="G79" s="212">
        <f>+ROUND(G74+G76,2)</f>
        <v>1116.51</v>
      </c>
    </row>
    <row r="80" spans="1:7" ht="16.5" thickBot="1" x14ac:dyDescent="0.25">
      <c r="A80" s="213" t="s">
        <v>400</v>
      </c>
      <c r="B80" s="214" t="s">
        <v>401</v>
      </c>
      <c r="C80" s="106"/>
      <c r="D80" s="215"/>
      <c r="E80" s="215"/>
      <c r="F80" s="106"/>
      <c r="G80" s="216"/>
    </row>
  </sheetData>
  <dataValidations count="1">
    <dataValidation type="list" allowBlank="1" showInputMessage="1" showErrorMessage="1" sqref="B51">
      <formula1>#REF!</formula1>
    </dataValidation>
  </dataValidations>
  <printOptions horizontalCentered="1" verticalCentered="1"/>
  <pageMargins left="0.19685039370078741" right="0.19685039370078741" top="0.19685039370078741" bottom="0.19685039370078741" header="0.19685039370078741" footer="0.19685039370078741"/>
  <pageSetup paperSize="9" scale="6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Equipos!$C$14:$C$34</xm:f>
          </x14:formula1>
          <xm:sqref>B42</xm:sqref>
        </x14:dataValidation>
        <x14:dataValidation type="list" allowBlank="1" showInputMessage="1" showErrorMessage="1">
          <x14:formula1>
            <xm:f>Equipos!$C$14:$C$35</xm:f>
          </x14:formula1>
          <xm:sqref>B43:B50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39">
    <tabColor rgb="FFC00000"/>
  </sheetPr>
  <dimension ref="A1:S80"/>
  <sheetViews>
    <sheetView view="pageBreakPreview" topLeftCell="A55" zoomScale="70" zoomScaleNormal="100" zoomScaleSheetLayoutView="70" workbookViewId="0">
      <selection activeCell="B25" sqref="B25:E25"/>
    </sheetView>
  </sheetViews>
  <sheetFormatPr baseColWidth="10" defaultColWidth="11.42578125" defaultRowHeight="15" x14ac:dyDescent="0.2"/>
  <cols>
    <col min="1" max="1" width="20.85546875" style="88" customWidth="1" collapsed="1"/>
    <col min="2" max="2" width="40.5703125" style="88" customWidth="1"/>
    <col min="3" max="3" width="14.7109375" style="88" bestFit="1" customWidth="1"/>
    <col min="4" max="5" width="15.85546875" style="88" customWidth="1"/>
    <col min="6" max="6" width="17.5703125" style="88" customWidth="1"/>
    <col min="7" max="7" width="25.42578125" style="88" customWidth="1"/>
    <col min="8" max="16384" width="11.42578125" style="88"/>
  </cols>
  <sheetData>
    <row r="1" spans="1:19" x14ac:dyDescent="0.2">
      <c r="A1" s="30"/>
      <c r="B1" s="30"/>
      <c r="C1" s="30"/>
      <c r="D1" s="30"/>
      <c r="E1" s="30"/>
      <c r="F1" s="30"/>
      <c r="G1" s="30"/>
    </row>
    <row r="2" spans="1:19" ht="15.75" x14ac:dyDescent="0.2">
      <c r="A2" s="89"/>
      <c r="B2" s="90"/>
      <c r="C2" s="89"/>
      <c r="D2" s="89"/>
      <c r="E2" s="89"/>
      <c r="F2" s="91"/>
      <c r="G2" s="92" t="e">
        <f>#REF!</f>
        <v>#REF!</v>
      </c>
    </row>
    <row r="3" spans="1:19" ht="15.75" thickBot="1" x14ac:dyDescent="0.25">
      <c r="A3" s="30"/>
      <c r="B3" s="30"/>
      <c r="C3" s="30"/>
      <c r="D3" s="30"/>
      <c r="E3" s="30"/>
      <c r="F3" s="30"/>
      <c r="G3" s="32"/>
    </row>
    <row r="4" spans="1:19" ht="15.75" x14ac:dyDescent="0.2">
      <c r="A4" s="93" t="s">
        <v>405</v>
      </c>
      <c r="B4" s="94" t="s">
        <v>851</v>
      </c>
      <c r="C4" s="95"/>
      <c r="D4" s="95"/>
      <c r="E4" s="95"/>
      <c r="F4" s="96"/>
      <c r="G4" s="97" t="s">
        <v>406</v>
      </c>
    </row>
    <row r="5" spans="1:19" ht="15.75" x14ac:dyDescent="0.2">
      <c r="A5" s="98" t="s">
        <v>407</v>
      </c>
      <c r="B5" s="99" t="s">
        <v>175</v>
      </c>
      <c r="C5" s="100"/>
      <c r="D5" s="100"/>
      <c r="E5" s="100"/>
      <c r="F5" s="101"/>
      <c r="G5" s="102" t="s">
        <v>5</v>
      </c>
    </row>
    <row r="6" spans="1:19" ht="9" customHeight="1" x14ac:dyDescent="0.2">
      <c r="A6" s="103"/>
      <c r="B6" s="100"/>
      <c r="C6" s="100"/>
      <c r="D6" s="100"/>
      <c r="E6" s="100"/>
      <c r="F6" s="101"/>
      <c r="G6" s="102"/>
    </row>
    <row r="7" spans="1:19" ht="16.5" thickBot="1" x14ac:dyDescent="0.25">
      <c r="A7" s="104" t="s">
        <v>408</v>
      </c>
      <c r="B7" s="105" t="s">
        <v>738</v>
      </c>
      <c r="C7" s="106"/>
      <c r="D7" s="106"/>
      <c r="E7" s="106"/>
      <c r="F7" s="107"/>
      <c r="G7" s="108">
        <v>6</v>
      </c>
    </row>
    <row r="8" spans="1:19" ht="16.5" thickBot="1" x14ac:dyDescent="0.25">
      <c r="A8" s="98" t="s">
        <v>402</v>
      </c>
      <c r="B8" s="100"/>
      <c r="C8" s="100"/>
      <c r="D8" s="100"/>
      <c r="E8" s="100"/>
      <c r="F8" s="100"/>
      <c r="G8" s="102"/>
    </row>
    <row r="9" spans="1:19" x14ac:dyDescent="0.2">
      <c r="A9" s="109" t="s">
        <v>409</v>
      </c>
      <c r="B9" s="110" t="s">
        <v>306</v>
      </c>
      <c r="C9" s="110" t="s">
        <v>406</v>
      </c>
      <c r="D9" s="110" t="s">
        <v>410</v>
      </c>
      <c r="E9" s="110" t="s">
        <v>411</v>
      </c>
      <c r="F9" s="110" t="s">
        <v>412</v>
      </c>
      <c r="G9" s="111" t="s">
        <v>413</v>
      </c>
    </row>
    <row r="10" spans="1:19" x14ac:dyDescent="0.2">
      <c r="A10" s="112"/>
      <c r="B10" s="113"/>
      <c r="C10" s="113"/>
      <c r="D10" s="113"/>
      <c r="E10" s="113"/>
      <c r="F10" s="113" t="s">
        <v>414</v>
      </c>
      <c r="G10" s="114" t="s">
        <v>2</v>
      </c>
    </row>
    <row r="11" spans="1:19" x14ac:dyDescent="0.2">
      <c r="A11" s="112"/>
      <c r="B11" s="113"/>
      <c r="C11" s="113"/>
      <c r="D11" s="115"/>
      <c r="E11" s="115"/>
      <c r="F11" s="115" t="s">
        <v>415</v>
      </c>
      <c r="G11" s="116" t="s">
        <v>416</v>
      </c>
    </row>
    <row r="12" spans="1:19" ht="15.75" thickBot="1" x14ac:dyDescent="0.25">
      <c r="A12" s="117"/>
      <c r="B12" s="118"/>
      <c r="C12" s="118"/>
      <c r="D12" s="119" t="s">
        <v>417</v>
      </c>
      <c r="E12" s="119" t="s">
        <v>418</v>
      </c>
      <c r="F12" s="119" t="s">
        <v>419</v>
      </c>
      <c r="G12" s="120" t="s">
        <v>420</v>
      </c>
      <c r="S12" s="88">
        <v>1</v>
      </c>
    </row>
    <row r="13" spans="1:19" ht="30" x14ac:dyDescent="0.2">
      <c r="A13" s="121" t="s">
        <v>298</v>
      </c>
      <c r="B13" s="122" t="s">
        <v>299</v>
      </c>
      <c r="C13" s="123" t="s">
        <v>421</v>
      </c>
      <c r="D13" s="124"/>
      <c r="E13" s="124">
        <v>0</v>
      </c>
      <c r="F13" s="125">
        <v>172.24</v>
      </c>
      <c r="G13" s="126">
        <f>F13*E13*D13</f>
        <v>0</v>
      </c>
    </row>
    <row r="14" spans="1:19" ht="30" x14ac:dyDescent="0.2">
      <c r="A14" s="127" t="s">
        <v>298</v>
      </c>
      <c r="B14" s="128" t="s">
        <v>300</v>
      </c>
      <c r="C14" s="129" t="s">
        <v>421</v>
      </c>
      <c r="D14" s="130"/>
      <c r="E14" s="130">
        <v>0</v>
      </c>
      <c r="F14" s="131">
        <v>142.49</v>
      </c>
      <c r="G14" s="132">
        <f>F14*E14*D14</f>
        <v>0</v>
      </c>
    </row>
    <row r="15" spans="1:19" ht="30" x14ac:dyDescent="0.2">
      <c r="A15" s="127" t="s">
        <v>298</v>
      </c>
      <c r="B15" s="128" t="s">
        <v>301</v>
      </c>
      <c r="C15" s="129" t="s">
        <v>421</v>
      </c>
      <c r="D15" s="130"/>
      <c r="E15" s="130">
        <v>0</v>
      </c>
      <c r="F15" s="131">
        <v>131.38</v>
      </c>
      <c r="G15" s="132">
        <f>F15*E15*D15</f>
        <v>0</v>
      </c>
    </row>
    <row r="16" spans="1:19" ht="30" x14ac:dyDescent="0.2">
      <c r="A16" s="127" t="s">
        <v>298</v>
      </c>
      <c r="B16" s="128" t="s">
        <v>302</v>
      </c>
      <c r="C16" s="129" t="s">
        <v>421</v>
      </c>
      <c r="D16" s="130"/>
      <c r="E16" s="130">
        <v>0</v>
      </c>
      <c r="F16" s="131">
        <v>120.62</v>
      </c>
      <c r="G16" s="132">
        <f>F16*E16*D16</f>
        <v>0</v>
      </c>
      <c r="S16" s="88">
        <v>1</v>
      </c>
    </row>
    <row r="17" spans="1:7" ht="30.75" thickBot="1" x14ac:dyDescent="0.25">
      <c r="A17" s="133" t="s">
        <v>298</v>
      </c>
      <c r="B17" s="134" t="s">
        <v>303</v>
      </c>
      <c r="C17" s="118" t="s">
        <v>421</v>
      </c>
      <c r="D17" s="135"/>
      <c r="E17" s="135">
        <v>0</v>
      </c>
      <c r="F17" s="136">
        <v>91.181791666666669</v>
      </c>
      <c r="G17" s="137">
        <f>F17*E17*D17</f>
        <v>0</v>
      </c>
    </row>
    <row r="18" spans="1:7" ht="15.75" thickBot="1" x14ac:dyDescent="0.25">
      <c r="A18" s="103"/>
      <c r="B18" s="100"/>
      <c r="C18" s="100"/>
      <c r="D18" s="138"/>
      <c r="E18" s="138"/>
      <c r="F18" s="139"/>
      <c r="G18" s="140"/>
    </row>
    <row r="19" spans="1:7" ht="16.5" thickBot="1" x14ac:dyDescent="0.25">
      <c r="A19" s="103"/>
      <c r="B19" s="100"/>
      <c r="C19" s="100"/>
      <c r="D19" s="141" t="s">
        <v>422</v>
      </c>
      <c r="E19" s="141"/>
      <c r="F19" s="139"/>
      <c r="G19" s="142">
        <f>SUM(G13:G17)</f>
        <v>0</v>
      </c>
    </row>
    <row r="20" spans="1:7" ht="15.75" thickBot="1" x14ac:dyDescent="0.25">
      <c r="A20" s="103"/>
      <c r="B20" s="100"/>
      <c r="C20" s="100"/>
      <c r="D20" s="138"/>
      <c r="E20" s="138"/>
      <c r="F20" s="139"/>
      <c r="G20" s="143"/>
    </row>
    <row r="21" spans="1:7" ht="16.5" thickBot="1" x14ac:dyDescent="0.25">
      <c r="A21" s="144" t="s">
        <v>404</v>
      </c>
      <c r="B21" s="95"/>
      <c r="C21" s="95"/>
      <c r="D21" s="145"/>
      <c r="E21" s="145"/>
      <c r="F21" s="146"/>
      <c r="G21" s="147"/>
    </row>
    <row r="22" spans="1:7" x14ac:dyDescent="0.2">
      <c r="A22" s="109" t="s">
        <v>409</v>
      </c>
      <c r="B22" s="110" t="s">
        <v>306</v>
      </c>
      <c r="C22" s="110" t="s">
        <v>406</v>
      </c>
      <c r="D22" s="148" t="s">
        <v>423</v>
      </c>
      <c r="E22" s="148" t="s">
        <v>423</v>
      </c>
      <c r="F22" s="149" t="s">
        <v>412</v>
      </c>
      <c r="G22" s="150" t="s">
        <v>413</v>
      </c>
    </row>
    <row r="23" spans="1:7" x14ac:dyDescent="0.2">
      <c r="A23" s="112"/>
      <c r="B23" s="113"/>
      <c r="C23" s="113"/>
      <c r="D23" s="151"/>
      <c r="E23" s="151"/>
      <c r="F23" s="152" t="s">
        <v>414</v>
      </c>
      <c r="G23" s="153" t="s">
        <v>2</v>
      </c>
    </row>
    <row r="24" spans="1:7" ht="15.75" thickBot="1" x14ac:dyDescent="0.25">
      <c r="A24" s="117"/>
      <c r="B24" s="118"/>
      <c r="C24" s="118"/>
      <c r="D24" s="154"/>
      <c r="E24" s="154"/>
      <c r="F24" s="155" t="s">
        <v>416</v>
      </c>
      <c r="G24" s="156"/>
    </row>
    <row r="25" spans="1:7" ht="54" customHeight="1" x14ac:dyDescent="0.2">
      <c r="A25" s="157" t="s">
        <v>327</v>
      </c>
      <c r="B25" s="124" t="s">
        <v>175</v>
      </c>
      <c r="C25" s="123" t="s">
        <v>5</v>
      </c>
      <c r="D25" s="124">
        <v>1</v>
      </c>
      <c r="E25" s="158">
        <v>1</v>
      </c>
      <c r="F25" s="159">
        <v>800</v>
      </c>
      <c r="G25" s="126">
        <f>IF(B25="",0,D25*E25*F25)</f>
        <v>800</v>
      </c>
    </row>
    <row r="26" spans="1:7" x14ac:dyDescent="0.2">
      <c r="A26" s="160" t="s">
        <v>318</v>
      </c>
      <c r="B26" s="130"/>
      <c r="C26" s="129" t="s">
        <v>318</v>
      </c>
      <c r="D26" s="130"/>
      <c r="E26" s="161"/>
      <c r="F26" s="162" t="s">
        <v>318</v>
      </c>
      <c r="G26" s="132">
        <f t="shared" ref="G26:G34" si="0">IF(B26="",0,D26*E26*F26)</f>
        <v>0</v>
      </c>
    </row>
    <row r="27" spans="1:7" x14ac:dyDescent="0.2">
      <c r="A27" s="163" t="s">
        <v>318</v>
      </c>
      <c r="B27" s="164"/>
      <c r="C27" s="165" t="s">
        <v>318</v>
      </c>
      <c r="D27" s="164"/>
      <c r="E27" s="166"/>
      <c r="F27" s="167" t="s">
        <v>318</v>
      </c>
      <c r="G27" s="168">
        <f t="shared" si="0"/>
        <v>0</v>
      </c>
    </row>
    <row r="28" spans="1:7" x14ac:dyDescent="0.2">
      <c r="A28" s="163" t="s">
        <v>318</v>
      </c>
      <c r="B28" s="164"/>
      <c r="C28" s="165" t="s">
        <v>318</v>
      </c>
      <c r="D28" s="164"/>
      <c r="E28" s="166"/>
      <c r="F28" s="167" t="s">
        <v>318</v>
      </c>
      <c r="G28" s="168">
        <f t="shared" si="0"/>
        <v>0</v>
      </c>
    </row>
    <row r="29" spans="1:7" x14ac:dyDescent="0.2">
      <c r="A29" s="163" t="s">
        <v>318</v>
      </c>
      <c r="B29" s="164"/>
      <c r="C29" s="165" t="s">
        <v>318</v>
      </c>
      <c r="D29" s="164"/>
      <c r="E29" s="166"/>
      <c r="F29" s="167" t="s">
        <v>318</v>
      </c>
      <c r="G29" s="168">
        <f t="shared" si="0"/>
        <v>0</v>
      </c>
    </row>
    <row r="30" spans="1:7" x14ac:dyDescent="0.2">
      <c r="A30" s="163" t="s">
        <v>318</v>
      </c>
      <c r="B30" s="164"/>
      <c r="C30" s="165" t="s">
        <v>318</v>
      </c>
      <c r="D30" s="164"/>
      <c r="E30" s="166"/>
      <c r="F30" s="167" t="s">
        <v>318</v>
      </c>
      <c r="G30" s="168">
        <f t="shared" si="0"/>
        <v>0</v>
      </c>
    </row>
    <row r="31" spans="1:7" x14ac:dyDescent="0.2">
      <c r="A31" s="163" t="s">
        <v>318</v>
      </c>
      <c r="B31" s="164"/>
      <c r="C31" s="165" t="s">
        <v>318</v>
      </c>
      <c r="D31" s="164"/>
      <c r="E31" s="166"/>
      <c r="F31" s="167" t="s">
        <v>318</v>
      </c>
      <c r="G31" s="168">
        <f t="shared" si="0"/>
        <v>0</v>
      </c>
    </row>
    <row r="32" spans="1:7" x14ac:dyDescent="0.2">
      <c r="A32" s="163" t="s">
        <v>318</v>
      </c>
      <c r="B32" s="164"/>
      <c r="C32" s="165" t="s">
        <v>318</v>
      </c>
      <c r="D32" s="164"/>
      <c r="E32" s="166"/>
      <c r="F32" s="167" t="s">
        <v>318</v>
      </c>
      <c r="G32" s="168">
        <f t="shared" si="0"/>
        <v>0</v>
      </c>
    </row>
    <row r="33" spans="1:7" x14ac:dyDescent="0.2">
      <c r="A33" s="163" t="s">
        <v>318</v>
      </c>
      <c r="B33" s="164"/>
      <c r="C33" s="165" t="s">
        <v>318</v>
      </c>
      <c r="D33" s="164"/>
      <c r="E33" s="166"/>
      <c r="F33" s="167" t="s">
        <v>318</v>
      </c>
      <c r="G33" s="168">
        <f t="shared" si="0"/>
        <v>0</v>
      </c>
    </row>
    <row r="34" spans="1:7" ht="15.75" thickBot="1" x14ac:dyDescent="0.25">
      <c r="A34" s="169" t="s">
        <v>318</v>
      </c>
      <c r="B34" s="135"/>
      <c r="C34" s="170" t="s">
        <v>318</v>
      </c>
      <c r="D34" s="135"/>
      <c r="E34" s="135"/>
      <c r="F34" s="136" t="s">
        <v>318</v>
      </c>
      <c r="G34" s="137">
        <f t="shared" si="0"/>
        <v>0</v>
      </c>
    </row>
    <row r="35" spans="1:7" ht="15.75" thickBot="1" x14ac:dyDescent="0.25">
      <c r="A35" s="103"/>
      <c r="B35" s="100"/>
      <c r="C35" s="100"/>
      <c r="D35" s="138"/>
      <c r="E35" s="138"/>
      <c r="F35" s="139"/>
      <c r="G35" s="140"/>
    </row>
    <row r="36" spans="1:7" ht="16.5" thickBot="1" x14ac:dyDescent="0.25">
      <c r="A36" s="103"/>
      <c r="B36" s="100"/>
      <c r="C36" s="100"/>
      <c r="D36" s="141" t="s">
        <v>424</v>
      </c>
      <c r="E36" s="141"/>
      <c r="F36" s="139"/>
      <c r="G36" s="142">
        <f>SUM(G25:G34)</f>
        <v>800</v>
      </c>
    </row>
    <row r="37" spans="1:7" ht="15.75" thickBot="1" x14ac:dyDescent="0.25">
      <c r="A37" s="103"/>
      <c r="B37" s="100"/>
      <c r="C37" s="100"/>
      <c r="D37" s="138"/>
      <c r="E37" s="138"/>
      <c r="F37" s="139"/>
      <c r="G37" s="143"/>
    </row>
    <row r="38" spans="1:7" ht="16.5" thickBot="1" x14ac:dyDescent="0.25">
      <c r="A38" s="144" t="s">
        <v>403</v>
      </c>
      <c r="B38" s="95"/>
      <c r="C38" s="95"/>
      <c r="D38" s="145"/>
      <c r="E38" s="145"/>
      <c r="F38" s="146"/>
      <c r="G38" s="147"/>
    </row>
    <row r="39" spans="1:7" x14ac:dyDescent="0.2">
      <c r="A39" s="109"/>
      <c r="B39" s="110"/>
      <c r="C39" s="110" t="s">
        <v>406</v>
      </c>
      <c r="D39" s="110" t="s">
        <v>410</v>
      </c>
      <c r="E39" s="110" t="s">
        <v>411</v>
      </c>
      <c r="F39" s="110" t="s">
        <v>412</v>
      </c>
      <c r="G39" s="150" t="s">
        <v>413</v>
      </c>
    </row>
    <row r="40" spans="1:7" x14ac:dyDescent="0.2">
      <c r="A40" s="112"/>
      <c r="B40" s="113"/>
      <c r="C40" s="113"/>
      <c r="D40" s="151"/>
      <c r="E40" s="151"/>
      <c r="F40" s="113" t="s">
        <v>425</v>
      </c>
      <c r="G40" s="153" t="s">
        <v>2</v>
      </c>
    </row>
    <row r="41" spans="1:7" ht="15.75" thickBot="1" x14ac:dyDescent="0.25">
      <c r="A41" s="117"/>
      <c r="B41" s="118"/>
      <c r="C41" s="118"/>
      <c r="D41" s="154"/>
      <c r="E41" s="154"/>
      <c r="F41" s="115" t="s">
        <v>415</v>
      </c>
      <c r="G41" s="156" t="s">
        <v>416</v>
      </c>
    </row>
    <row r="42" spans="1:7" ht="30" x14ac:dyDescent="0.2">
      <c r="A42" s="171" t="s">
        <v>358</v>
      </c>
      <c r="B42" s="172" t="s">
        <v>361</v>
      </c>
      <c r="C42" s="123" t="s">
        <v>421</v>
      </c>
      <c r="D42" s="124">
        <v>0</v>
      </c>
      <c r="E42" s="124">
        <v>0</v>
      </c>
      <c r="F42" s="125">
        <v>45.11</v>
      </c>
      <c r="G42" s="173">
        <f t="shared" ref="G42:G51" si="1">IF(B42="",0,D42*E42*F42)</f>
        <v>0</v>
      </c>
    </row>
    <row r="43" spans="1:7" x14ac:dyDescent="0.2">
      <c r="A43" s="174" t="s">
        <v>318</v>
      </c>
      <c r="B43" s="175"/>
      <c r="C43" s="176" t="s">
        <v>318</v>
      </c>
      <c r="D43" s="177"/>
      <c r="E43" s="177"/>
      <c r="F43" s="178" t="s">
        <v>318</v>
      </c>
      <c r="G43" s="179">
        <f t="shared" si="1"/>
        <v>0</v>
      </c>
    </row>
    <row r="44" spans="1:7" x14ac:dyDescent="0.2">
      <c r="A44" s="174" t="s">
        <v>318</v>
      </c>
      <c r="B44" s="175"/>
      <c r="C44" s="176" t="s">
        <v>318</v>
      </c>
      <c r="D44" s="177"/>
      <c r="E44" s="177"/>
      <c r="F44" s="178" t="s">
        <v>318</v>
      </c>
      <c r="G44" s="179">
        <f t="shared" si="1"/>
        <v>0</v>
      </c>
    </row>
    <row r="45" spans="1:7" x14ac:dyDescent="0.2">
      <c r="A45" s="174" t="s">
        <v>318</v>
      </c>
      <c r="B45" s="175"/>
      <c r="C45" s="176" t="s">
        <v>318</v>
      </c>
      <c r="D45" s="177"/>
      <c r="E45" s="177"/>
      <c r="F45" s="178" t="s">
        <v>318</v>
      </c>
      <c r="G45" s="179">
        <f t="shared" si="1"/>
        <v>0</v>
      </c>
    </row>
    <row r="46" spans="1:7" x14ac:dyDescent="0.2">
      <c r="A46" s="174" t="s">
        <v>318</v>
      </c>
      <c r="B46" s="175"/>
      <c r="C46" s="176" t="s">
        <v>318</v>
      </c>
      <c r="D46" s="177"/>
      <c r="E46" s="177"/>
      <c r="F46" s="178" t="s">
        <v>318</v>
      </c>
      <c r="G46" s="179">
        <f t="shared" si="1"/>
        <v>0</v>
      </c>
    </row>
    <row r="47" spans="1:7" x14ac:dyDescent="0.2">
      <c r="A47" s="174" t="s">
        <v>318</v>
      </c>
      <c r="B47" s="175"/>
      <c r="C47" s="176" t="s">
        <v>318</v>
      </c>
      <c r="D47" s="177"/>
      <c r="E47" s="177"/>
      <c r="F47" s="178" t="s">
        <v>318</v>
      </c>
      <c r="G47" s="179">
        <f t="shared" si="1"/>
        <v>0</v>
      </c>
    </row>
    <row r="48" spans="1:7" x14ac:dyDescent="0.2">
      <c r="A48" s="174" t="s">
        <v>318</v>
      </c>
      <c r="B48" s="175"/>
      <c r="C48" s="176" t="s">
        <v>318</v>
      </c>
      <c r="D48" s="177"/>
      <c r="E48" s="177"/>
      <c r="F48" s="178" t="s">
        <v>318</v>
      </c>
      <c r="G48" s="179">
        <f t="shared" si="1"/>
        <v>0</v>
      </c>
    </row>
    <row r="49" spans="1:7" x14ac:dyDescent="0.2">
      <c r="A49" s="174" t="s">
        <v>318</v>
      </c>
      <c r="B49" s="175"/>
      <c r="C49" s="176" t="s">
        <v>318</v>
      </c>
      <c r="D49" s="177"/>
      <c r="E49" s="177"/>
      <c r="F49" s="178" t="s">
        <v>318</v>
      </c>
      <c r="G49" s="179">
        <f t="shared" si="1"/>
        <v>0</v>
      </c>
    </row>
    <row r="50" spans="1:7" x14ac:dyDescent="0.2">
      <c r="A50" s="160" t="s">
        <v>318</v>
      </c>
      <c r="B50" s="175"/>
      <c r="C50" s="129" t="s">
        <v>318</v>
      </c>
      <c r="D50" s="130"/>
      <c r="E50" s="130"/>
      <c r="F50" s="131" t="s">
        <v>318</v>
      </c>
      <c r="G50" s="180">
        <f t="shared" si="1"/>
        <v>0</v>
      </c>
    </row>
    <row r="51" spans="1:7" ht="15.75" thickBot="1" x14ac:dyDescent="0.25">
      <c r="A51" s="169" t="s">
        <v>318</v>
      </c>
      <c r="B51" s="181"/>
      <c r="C51" s="170" t="s">
        <v>318</v>
      </c>
      <c r="D51" s="135"/>
      <c r="E51" s="135"/>
      <c r="F51" s="136" t="s">
        <v>318</v>
      </c>
      <c r="G51" s="182">
        <f t="shared" si="1"/>
        <v>0</v>
      </c>
    </row>
    <row r="52" spans="1:7" ht="15.75" thickBot="1" x14ac:dyDescent="0.25">
      <c r="A52" s="103"/>
      <c r="B52" s="100"/>
      <c r="C52" s="100"/>
      <c r="D52" s="100"/>
      <c r="E52" s="100"/>
      <c r="F52" s="100"/>
      <c r="G52" s="183"/>
    </row>
    <row r="53" spans="1:7" ht="16.5" thickBot="1" x14ac:dyDescent="0.25">
      <c r="A53" s="103"/>
      <c r="B53" s="100"/>
      <c r="C53" s="100"/>
      <c r="D53" s="141" t="s">
        <v>426</v>
      </c>
      <c r="E53" s="141"/>
      <c r="F53" s="100"/>
      <c r="G53" s="184">
        <f>SUM(G42:G51)</f>
        <v>0</v>
      </c>
    </row>
    <row r="54" spans="1:7" x14ac:dyDescent="0.2">
      <c r="A54" s="185"/>
      <c r="B54" s="186"/>
      <c r="C54" s="186"/>
      <c r="D54" s="186"/>
      <c r="E54" s="186"/>
      <c r="F54" s="186"/>
      <c r="G54" s="187"/>
    </row>
    <row r="55" spans="1:7" ht="6" customHeight="1" x14ac:dyDescent="0.2">
      <c r="A55" s="188"/>
      <c r="B55" s="189"/>
      <c r="C55" s="189"/>
      <c r="D55" s="189"/>
      <c r="E55" s="189"/>
      <c r="F55" s="189"/>
      <c r="G55" s="190"/>
    </row>
    <row r="56" spans="1:7" x14ac:dyDescent="0.2">
      <c r="A56" s="191">
        <v>1</v>
      </c>
      <c r="B56" s="100" t="s">
        <v>378</v>
      </c>
      <c r="C56" s="192" t="s">
        <v>379</v>
      </c>
      <c r="D56" s="100"/>
      <c r="E56" s="100"/>
      <c r="F56" s="193"/>
      <c r="G56" s="194">
        <f>+G19</f>
        <v>0</v>
      </c>
    </row>
    <row r="57" spans="1:7" x14ac:dyDescent="0.2">
      <c r="A57" s="191">
        <v>2</v>
      </c>
      <c r="B57" s="100" t="s">
        <v>294</v>
      </c>
      <c r="C57" s="192" t="s">
        <v>380</v>
      </c>
      <c r="D57" s="195">
        <f>'COEF PASE'!E8</f>
        <v>0.99</v>
      </c>
      <c r="E57" s="195"/>
      <c r="F57" s="193"/>
      <c r="G57" s="183">
        <f>+D57*G56</f>
        <v>0</v>
      </c>
    </row>
    <row r="58" spans="1:7" ht="6" customHeight="1" thickBot="1" x14ac:dyDescent="0.25">
      <c r="A58" s="103"/>
      <c r="B58" s="100"/>
      <c r="C58" s="192"/>
      <c r="D58" s="192"/>
      <c r="E58" s="192"/>
      <c r="F58" s="196"/>
      <c r="G58" s="197"/>
    </row>
    <row r="59" spans="1:7" ht="16.5" thickTop="1" x14ac:dyDescent="0.2">
      <c r="A59" s="191">
        <v>3</v>
      </c>
      <c r="B59" s="100" t="s">
        <v>381</v>
      </c>
      <c r="C59" s="192"/>
      <c r="D59" s="192"/>
      <c r="E59" s="192"/>
      <c r="F59" s="138"/>
      <c r="G59" s="198">
        <f>SUM(G56:G58)</f>
        <v>0</v>
      </c>
    </row>
    <row r="60" spans="1:7" ht="6" customHeight="1" x14ac:dyDescent="0.2">
      <c r="A60" s="103"/>
      <c r="B60" s="100"/>
      <c r="C60" s="192"/>
      <c r="D60" s="192"/>
      <c r="E60" s="192"/>
      <c r="F60" s="138"/>
      <c r="G60" s="183"/>
    </row>
    <row r="61" spans="1:7" x14ac:dyDescent="0.2">
      <c r="A61" s="191">
        <v>4</v>
      </c>
      <c r="B61" s="100" t="s">
        <v>382</v>
      </c>
      <c r="C61" s="192" t="s">
        <v>383</v>
      </c>
      <c r="D61" s="192"/>
      <c r="E61" s="192"/>
      <c r="F61" s="138"/>
      <c r="G61" s="183">
        <f>+G36</f>
        <v>800</v>
      </c>
    </row>
    <row r="62" spans="1:7" ht="15.75" thickBot="1" x14ac:dyDescent="0.25">
      <c r="A62" s="191">
        <v>5</v>
      </c>
      <c r="B62" s="100" t="s">
        <v>331</v>
      </c>
      <c r="C62" s="192" t="s">
        <v>384</v>
      </c>
      <c r="D62" s="192"/>
      <c r="E62" s="192"/>
      <c r="F62" s="196"/>
      <c r="G62" s="199">
        <f>+G53</f>
        <v>0</v>
      </c>
    </row>
    <row r="63" spans="1:7" ht="6" customHeight="1" thickTop="1" thickBot="1" x14ac:dyDescent="0.25">
      <c r="A63" s="103"/>
      <c r="B63" s="100"/>
      <c r="C63" s="192"/>
      <c r="D63" s="192"/>
      <c r="E63" s="192"/>
      <c r="F63" s="200"/>
      <c r="G63" s="183"/>
    </row>
    <row r="64" spans="1:7" ht="16.5" thickBot="1" x14ac:dyDescent="0.25">
      <c r="A64" s="201">
        <v>6</v>
      </c>
      <c r="B64" s="202" t="s">
        <v>385</v>
      </c>
      <c r="C64" s="203" t="s">
        <v>386</v>
      </c>
      <c r="D64" s="203"/>
      <c r="E64" s="203"/>
      <c r="F64" s="100"/>
      <c r="G64" s="204">
        <f>+G59+G61+G62</f>
        <v>800</v>
      </c>
    </row>
    <row r="65" spans="1:7" ht="6" customHeight="1" x14ac:dyDescent="0.2">
      <c r="A65" s="103"/>
      <c r="B65" s="100"/>
      <c r="C65" s="192"/>
      <c r="D65" s="192"/>
      <c r="E65" s="192"/>
      <c r="F65" s="100"/>
      <c r="G65" s="183"/>
    </row>
    <row r="66" spans="1:7" ht="30.75" thickBot="1" x14ac:dyDescent="0.25">
      <c r="A66" s="191">
        <v>7</v>
      </c>
      <c r="B66" s="205" t="s">
        <v>387</v>
      </c>
      <c r="C66" s="192" t="s">
        <v>388</v>
      </c>
      <c r="D66" s="195">
        <f>'COEF PASE'!E16</f>
        <v>6.4740000000000006E-2</v>
      </c>
      <c r="E66" s="195"/>
      <c r="F66" s="100"/>
      <c r="G66" s="183">
        <f>+D66*G64</f>
        <v>51.792000000000002</v>
      </c>
    </row>
    <row r="67" spans="1:7" ht="16.5" thickBot="1" x14ac:dyDescent="0.25">
      <c r="A67" s="201">
        <v>8</v>
      </c>
      <c r="B67" s="202" t="s">
        <v>290</v>
      </c>
      <c r="C67" s="203" t="s">
        <v>389</v>
      </c>
      <c r="D67" s="203"/>
      <c r="E67" s="203"/>
      <c r="F67" s="100"/>
      <c r="G67" s="204">
        <f>+G64+G66</f>
        <v>851.79200000000003</v>
      </c>
    </row>
    <row r="68" spans="1:7" ht="6" customHeight="1" x14ac:dyDescent="0.2">
      <c r="A68" s="191"/>
      <c r="B68" s="100"/>
      <c r="C68" s="192"/>
      <c r="D68" s="192"/>
      <c r="E68" s="192"/>
      <c r="F68" s="100"/>
      <c r="G68" s="183"/>
    </row>
    <row r="69" spans="1:7" ht="16.5" thickBot="1" x14ac:dyDescent="0.25">
      <c r="A69" s="191">
        <v>9</v>
      </c>
      <c r="B69" s="100" t="s">
        <v>390</v>
      </c>
      <c r="C69" s="192" t="s">
        <v>391</v>
      </c>
      <c r="D69" s="195">
        <f>'COEF PASE'!E19</f>
        <v>0.01</v>
      </c>
      <c r="E69" s="195"/>
      <c r="F69" s="100"/>
      <c r="G69" s="206">
        <f>+D69*G67</f>
        <v>8.5179200000000002</v>
      </c>
    </row>
    <row r="70" spans="1:7" ht="16.5" thickBot="1" x14ac:dyDescent="0.25">
      <c r="A70" s="201">
        <v>10</v>
      </c>
      <c r="B70" s="202" t="s">
        <v>290</v>
      </c>
      <c r="C70" s="203" t="s">
        <v>392</v>
      </c>
      <c r="D70" s="203"/>
      <c r="E70" s="203"/>
      <c r="F70" s="100"/>
      <c r="G70" s="204">
        <f>+G67+G69</f>
        <v>860.30992000000003</v>
      </c>
    </row>
    <row r="71" spans="1:7" ht="6" customHeight="1" x14ac:dyDescent="0.2">
      <c r="A71" s="191"/>
      <c r="B71" s="100"/>
      <c r="C71" s="192"/>
      <c r="D71" s="192"/>
      <c r="E71" s="192"/>
      <c r="F71" s="100"/>
      <c r="G71" s="183"/>
    </row>
    <row r="72" spans="1:7" x14ac:dyDescent="0.2">
      <c r="A72" s="191">
        <v>11</v>
      </c>
      <c r="B72" s="100" t="s">
        <v>393</v>
      </c>
      <c r="C72" s="192" t="s">
        <v>394</v>
      </c>
      <c r="D72" s="195">
        <f>'COEF PASE'!E22</f>
        <v>0.03</v>
      </c>
      <c r="E72" s="195"/>
      <c r="F72" s="100"/>
      <c r="G72" s="183">
        <f>+D72*G70</f>
        <v>25.809297600000001</v>
      </c>
    </row>
    <row r="73" spans="1:7" ht="6" customHeight="1" thickBot="1" x14ac:dyDescent="0.25">
      <c r="A73" s="191"/>
      <c r="B73" s="100"/>
      <c r="C73" s="100"/>
      <c r="D73" s="100"/>
      <c r="E73" s="100"/>
      <c r="F73" s="100"/>
      <c r="G73" s="183"/>
    </row>
    <row r="74" spans="1:7" ht="16.5" thickBot="1" x14ac:dyDescent="0.25">
      <c r="A74" s="201">
        <v>12</v>
      </c>
      <c r="B74" s="202" t="s">
        <v>395</v>
      </c>
      <c r="C74" s="203" t="s">
        <v>396</v>
      </c>
      <c r="D74" s="203"/>
      <c r="E74" s="203"/>
      <c r="F74" s="100"/>
      <c r="G74" s="204">
        <f>+G70+G72</f>
        <v>886.11921760000007</v>
      </c>
    </row>
    <row r="75" spans="1:7" ht="6" customHeight="1" thickBot="1" x14ac:dyDescent="0.25">
      <c r="A75" s="103"/>
      <c r="B75" s="100"/>
      <c r="C75" s="192"/>
      <c r="D75" s="195"/>
      <c r="E75" s="192"/>
      <c r="F75" s="100"/>
      <c r="G75" s="183"/>
    </row>
    <row r="76" spans="1:7" ht="16.5" thickBot="1" x14ac:dyDescent="0.25">
      <c r="A76" s="201">
        <v>13</v>
      </c>
      <c r="B76" s="195" t="str">
        <f>'COEF PASE'!C26</f>
        <v>IVA (21%) + IIBB Y OTROS (5%)                   (+)</v>
      </c>
      <c r="C76" s="195" t="str">
        <f>'COEF PASE'!D26</f>
        <v>Z % x ( 12 ) =</v>
      </c>
      <c r="D76" s="195">
        <f>'COEF PASE'!E26</f>
        <v>0.26</v>
      </c>
      <c r="E76" s="203"/>
      <c r="F76" s="100"/>
      <c r="G76" s="204">
        <f>+D76*G74</f>
        <v>230.39099657600002</v>
      </c>
    </row>
    <row r="77" spans="1:7" ht="6" customHeight="1" thickBot="1" x14ac:dyDescent="0.25">
      <c r="A77" s="191"/>
      <c r="B77" s="100"/>
      <c r="C77" s="100"/>
      <c r="D77" s="195"/>
      <c r="E77" s="195"/>
      <c r="F77" s="207"/>
      <c r="G77" s="199"/>
    </row>
    <row r="78" spans="1:7" ht="6.75" customHeight="1" thickTop="1" thickBot="1" x14ac:dyDescent="0.25">
      <c r="A78" s="191"/>
      <c r="B78" s="100"/>
      <c r="C78" s="100"/>
      <c r="D78" s="192"/>
      <c r="E78" s="192"/>
      <c r="F78" s="100"/>
      <c r="G78" s="183"/>
    </row>
    <row r="79" spans="1:7" ht="16.5" thickBot="1" x14ac:dyDescent="0.25">
      <c r="A79" s="208">
        <v>14</v>
      </c>
      <c r="B79" s="209" t="s">
        <v>398</v>
      </c>
      <c r="C79" s="210"/>
      <c r="D79" s="211" t="s">
        <v>399</v>
      </c>
      <c r="E79" s="211"/>
      <c r="F79" s="210"/>
      <c r="G79" s="212">
        <f>+ROUND(G74+G76,2)</f>
        <v>1116.51</v>
      </c>
    </row>
    <row r="80" spans="1:7" ht="16.5" thickBot="1" x14ac:dyDescent="0.25">
      <c r="A80" s="213" t="s">
        <v>400</v>
      </c>
      <c r="B80" s="214" t="s">
        <v>401</v>
      </c>
      <c r="C80" s="106"/>
      <c r="D80" s="215"/>
      <c r="E80" s="215"/>
      <c r="F80" s="106"/>
      <c r="G80" s="216"/>
    </row>
  </sheetData>
  <dataValidations count="1">
    <dataValidation type="list" allowBlank="1" showInputMessage="1" showErrorMessage="1" sqref="B51">
      <formula1>#REF!</formula1>
    </dataValidation>
  </dataValidations>
  <printOptions horizontalCentered="1" verticalCentered="1"/>
  <pageMargins left="0.19685039370078741" right="0.19685039370078741" top="0.19685039370078741" bottom="0.19685039370078741" header="0.19685039370078741" footer="0.19685039370078741"/>
  <pageSetup paperSize="9" scale="6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Equipos!$C$14:$C$35</xm:f>
          </x14:formula1>
          <xm:sqref>B43:B50</xm:sqref>
        </x14:dataValidation>
        <x14:dataValidation type="list" allowBlank="1" showInputMessage="1" showErrorMessage="1">
          <x14:formula1>
            <xm:f>Equipos!$C$14:$C$34</xm:f>
          </x14:formula1>
          <xm:sqref>B42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40">
    <tabColor rgb="FFC00000"/>
  </sheetPr>
  <dimension ref="A1:S80"/>
  <sheetViews>
    <sheetView view="pageBreakPreview" topLeftCell="A55" zoomScale="70" zoomScaleNormal="100" zoomScaleSheetLayoutView="70" workbookViewId="0">
      <selection activeCell="B25" sqref="B25:E25"/>
    </sheetView>
  </sheetViews>
  <sheetFormatPr baseColWidth="10" defaultColWidth="11.42578125" defaultRowHeight="15" x14ac:dyDescent="0.2"/>
  <cols>
    <col min="1" max="1" width="20.85546875" style="88" customWidth="1" collapsed="1"/>
    <col min="2" max="2" width="40.5703125" style="88" customWidth="1"/>
    <col min="3" max="3" width="14.7109375" style="88" bestFit="1" customWidth="1"/>
    <col min="4" max="5" width="15.85546875" style="88" customWidth="1"/>
    <col min="6" max="6" width="17.5703125" style="88" customWidth="1"/>
    <col min="7" max="7" width="25.42578125" style="88" customWidth="1"/>
    <col min="8" max="16384" width="11.42578125" style="88"/>
  </cols>
  <sheetData>
    <row r="1" spans="1:19" x14ac:dyDescent="0.2">
      <c r="A1" s="30"/>
      <c r="B1" s="30"/>
      <c r="C1" s="30"/>
      <c r="D1" s="30"/>
      <c r="E1" s="30"/>
      <c r="F1" s="30"/>
      <c r="G1" s="30"/>
    </row>
    <row r="2" spans="1:19" ht="15.75" x14ac:dyDescent="0.2">
      <c r="A2" s="89"/>
      <c r="B2" s="90"/>
      <c r="C2" s="89"/>
      <c r="D2" s="89"/>
      <c r="E2" s="89"/>
      <c r="F2" s="91"/>
      <c r="G2" s="92" t="e">
        <f>#REF!</f>
        <v>#REF!</v>
      </c>
    </row>
    <row r="3" spans="1:19" ht="15.75" thickBot="1" x14ac:dyDescent="0.25">
      <c r="A3" s="30"/>
      <c r="B3" s="30"/>
      <c r="C3" s="30"/>
      <c r="D3" s="30"/>
      <c r="E3" s="30"/>
      <c r="F3" s="30"/>
      <c r="G3" s="32"/>
    </row>
    <row r="4" spans="1:19" ht="15.75" x14ac:dyDescent="0.2">
      <c r="A4" s="93" t="s">
        <v>405</v>
      </c>
      <c r="B4" s="94" t="s">
        <v>851</v>
      </c>
      <c r="C4" s="95"/>
      <c r="D4" s="95"/>
      <c r="E4" s="95"/>
      <c r="F4" s="96"/>
      <c r="G4" s="97" t="s">
        <v>406</v>
      </c>
    </row>
    <row r="5" spans="1:19" ht="15.75" x14ac:dyDescent="0.2">
      <c r="A5" s="98" t="s">
        <v>407</v>
      </c>
      <c r="B5" s="99" t="s">
        <v>176</v>
      </c>
      <c r="C5" s="100"/>
      <c r="D5" s="100"/>
      <c r="E5" s="100"/>
      <c r="F5" s="101"/>
      <c r="G5" s="102" t="s">
        <v>77</v>
      </c>
    </row>
    <row r="6" spans="1:19" ht="9" customHeight="1" x14ac:dyDescent="0.2">
      <c r="A6" s="103"/>
      <c r="B6" s="100"/>
      <c r="C6" s="100"/>
      <c r="D6" s="100"/>
      <c r="E6" s="100"/>
      <c r="F6" s="101"/>
      <c r="G6" s="102"/>
    </row>
    <row r="7" spans="1:19" ht="16.5" thickBot="1" x14ac:dyDescent="0.25">
      <c r="A7" s="104" t="s">
        <v>408</v>
      </c>
      <c r="B7" s="105" t="s">
        <v>739</v>
      </c>
      <c r="C7" s="106"/>
      <c r="D7" s="106"/>
      <c r="E7" s="106"/>
      <c r="F7" s="107"/>
      <c r="G7" s="108">
        <v>1</v>
      </c>
    </row>
    <row r="8" spans="1:19" ht="16.5" thickBot="1" x14ac:dyDescent="0.25">
      <c r="A8" s="98" t="s">
        <v>402</v>
      </c>
      <c r="B8" s="100"/>
      <c r="C8" s="100"/>
      <c r="D8" s="100"/>
      <c r="E8" s="100"/>
      <c r="F8" s="100"/>
      <c r="G8" s="102"/>
    </row>
    <row r="9" spans="1:19" x14ac:dyDescent="0.2">
      <c r="A9" s="109" t="s">
        <v>409</v>
      </c>
      <c r="B9" s="110" t="s">
        <v>306</v>
      </c>
      <c r="C9" s="110" t="s">
        <v>406</v>
      </c>
      <c r="D9" s="110" t="s">
        <v>410</v>
      </c>
      <c r="E9" s="110" t="s">
        <v>411</v>
      </c>
      <c r="F9" s="110" t="s">
        <v>412</v>
      </c>
      <c r="G9" s="111" t="s">
        <v>413</v>
      </c>
    </row>
    <row r="10" spans="1:19" x14ac:dyDescent="0.2">
      <c r="A10" s="112"/>
      <c r="B10" s="113"/>
      <c r="C10" s="113"/>
      <c r="D10" s="113"/>
      <c r="E10" s="113"/>
      <c r="F10" s="113" t="s">
        <v>414</v>
      </c>
      <c r="G10" s="114" t="s">
        <v>2</v>
      </c>
    </row>
    <row r="11" spans="1:19" x14ac:dyDescent="0.2">
      <c r="A11" s="112"/>
      <c r="B11" s="113"/>
      <c r="C11" s="113"/>
      <c r="D11" s="115"/>
      <c r="E11" s="115"/>
      <c r="F11" s="115" t="s">
        <v>415</v>
      </c>
      <c r="G11" s="116" t="s">
        <v>416</v>
      </c>
    </row>
    <row r="12" spans="1:19" ht="15.75" thickBot="1" x14ac:dyDescent="0.25">
      <c r="A12" s="117"/>
      <c r="B12" s="118"/>
      <c r="C12" s="118"/>
      <c r="D12" s="119" t="s">
        <v>417</v>
      </c>
      <c r="E12" s="119" t="s">
        <v>418</v>
      </c>
      <c r="F12" s="119" t="s">
        <v>419</v>
      </c>
      <c r="G12" s="120" t="s">
        <v>420</v>
      </c>
      <c r="S12" s="88">
        <v>1</v>
      </c>
    </row>
    <row r="13" spans="1:19" ht="30" x14ac:dyDescent="0.2">
      <c r="A13" s="121" t="s">
        <v>298</v>
      </c>
      <c r="B13" s="122" t="s">
        <v>299</v>
      </c>
      <c r="C13" s="123" t="s">
        <v>421</v>
      </c>
      <c r="D13" s="124"/>
      <c r="E13" s="124">
        <v>0</v>
      </c>
      <c r="F13" s="125">
        <v>172.24</v>
      </c>
      <c r="G13" s="126">
        <f>F13*E13*D13</f>
        <v>0</v>
      </c>
    </row>
    <row r="14" spans="1:19" ht="30" x14ac:dyDescent="0.2">
      <c r="A14" s="127" t="s">
        <v>298</v>
      </c>
      <c r="B14" s="128" t="s">
        <v>300</v>
      </c>
      <c r="C14" s="129" t="s">
        <v>421</v>
      </c>
      <c r="D14" s="130"/>
      <c r="E14" s="130">
        <v>0</v>
      </c>
      <c r="F14" s="131">
        <v>142.49</v>
      </c>
      <c r="G14" s="132">
        <f>F14*E14*D14</f>
        <v>0</v>
      </c>
    </row>
    <row r="15" spans="1:19" ht="30" x14ac:dyDescent="0.2">
      <c r="A15" s="127" t="s">
        <v>298</v>
      </c>
      <c r="B15" s="128" t="s">
        <v>301</v>
      </c>
      <c r="C15" s="129" t="s">
        <v>421</v>
      </c>
      <c r="D15" s="130"/>
      <c r="E15" s="130">
        <v>0</v>
      </c>
      <c r="F15" s="131">
        <v>131.38</v>
      </c>
      <c r="G15" s="132">
        <f>F15*E15*D15</f>
        <v>0</v>
      </c>
    </row>
    <row r="16" spans="1:19" ht="30" x14ac:dyDescent="0.2">
      <c r="A16" s="127" t="s">
        <v>298</v>
      </c>
      <c r="B16" s="128" t="s">
        <v>302</v>
      </c>
      <c r="C16" s="129" t="s">
        <v>421</v>
      </c>
      <c r="D16" s="130"/>
      <c r="E16" s="130">
        <v>0</v>
      </c>
      <c r="F16" s="131">
        <v>120.62</v>
      </c>
      <c r="G16" s="132">
        <f>F16*E16*D16</f>
        <v>0</v>
      </c>
      <c r="S16" s="88">
        <v>1</v>
      </c>
    </row>
    <row r="17" spans="1:7" ht="30.75" thickBot="1" x14ac:dyDescent="0.25">
      <c r="A17" s="133" t="s">
        <v>298</v>
      </c>
      <c r="B17" s="134" t="s">
        <v>303</v>
      </c>
      <c r="C17" s="118" t="s">
        <v>421</v>
      </c>
      <c r="D17" s="135"/>
      <c r="E17" s="135">
        <v>0</v>
      </c>
      <c r="F17" s="136">
        <v>91.181791666666669</v>
      </c>
      <c r="G17" s="137">
        <f>F17*E17*D17</f>
        <v>0</v>
      </c>
    </row>
    <row r="18" spans="1:7" ht="15.75" thickBot="1" x14ac:dyDescent="0.25">
      <c r="A18" s="103"/>
      <c r="B18" s="100"/>
      <c r="C18" s="100"/>
      <c r="D18" s="138"/>
      <c r="E18" s="138"/>
      <c r="F18" s="139"/>
      <c r="G18" s="140"/>
    </row>
    <row r="19" spans="1:7" ht="16.5" thickBot="1" x14ac:dyDescent="0.25">
      <c r="A19" s="103"/>
      <c r="B19" s="100"/>
      <c r="C19" s="100"/>
      <c r="D19" s="141" t="s">
        <v>422</v>
      </c>
      <c r="E19" s="141"/>
      <c r="F19" s="139"/>
      <c r="G19" s="142">
        <f>SUM(G13:G17)</f>
        <v>0</v>
      </c>
    </row>
    <row r="20" spans="1:7" ht="15.75" thickBot="1" x14ac:dyDescent="0.25">
      <c r="A20" s="103"/>
      <c r="B20" s="100"/>
      <c r="C20" s="100"/>
      <c r="D20" s="138"/>
      <c r="E20" s="138"/>
      <c r="F20" s="139"/>
      <c r="G20" s="143"/>
    </row>
    <row r="21" spans="1:7" ht="16.5" thickBot="1" x14ac:dyDescent="0.25">
      <c r="A21" s="144" t="s">
        <v>404</v>
      </c>
      <c r="B21" s="95"/>
      <c r="C21" s="95"/>
      <c r="D21" s="145"/>
      <c r="E21" s="145"/>
      <c r="F21" s="146"/>
      <c r="G21" s="147"/>
    </row>
    <row r="22" spans="1:7" x14ac:dyDescent="0.2">
      <c r="A22" s="109" t="s">
        <v>409</v>
      </c>
      <c r="B22" s="110" t="s">
        <v>306</v>
      </c>
      <c r="C22" s="110" t="s">
        <v>406</v>
      </c>
      <c r="D22" s="148" t="s">
        <v>423</v>
      </c>
      <c r="E22" s="148" t="s">
        <v>423</v>
      </c>
      <c r="F22" s="149" t="s">
        <v>412</v>
      </c>
      <c r="G22" s="150" t="s">
        <v>413</v>
      </c>
    </row>
    <row r="23" spans="1:7" x14ac:dyDescent="0.2">
      <c r="A23" s="112"/>
      <c r="B23" s="113"/>
      <c r="C23" s="113"/>
      <c r="D23" s="151"/>
      <c r="E23" s="151"/>
      <c r="F23" s="152" t="s">
        <v>414</v>
      </c>
      <c r="G23" s="153" t="s">
        <v>2</v>
      </c>
    </row>
    <row r="24" spans="1:7" ht="15.75" thickBot="1" x14ac:dyDescent="0.25">
      <c r="A24" s="117"/>
      <c r="B24" s="118"/>
      <c r="C24" s="118"/>
      <c r="D24" s="154"/>
      <c r="E24" s="154"/>
      <c r="F24" s="155" t="s">
        <v>416</v>
      </c>
      <c r="G24" s="156"/>
    </row>
    <row r="25" spans="1:7" ht="54" customHeight="1" x14ac:dyDescent="0.2">
      <c r="A25" s="157" t="s">
        <v>327</v>
      </c>
      <c r="B25" s="124" t="s">
        <v>176</v>
      </c>
      <c r="C25" s="123" t="s">
        <v>77</v>
      </c>
      <c r="D25" s="124">
        <v>1</v>
      </c>
      <c r="E25" s="158">
        <v>1</v>
      </c>
      <c r="F25" s="159">
        <v>960</v>
      </c>
      <c r="G25" s="126">
        <f>IF(B25="",0,D25*E25*F25)</f>
        <v>960</v>
      </c>
    </row>
    <row r="26" spans="1:7" x14ac:dyDescent="0.2">
      <c r="A26" s="160" t="s">
        <v>318</v>
      </c>
      <c r="B26" s="130"/>
      <c r="C26" s="129" t="s">
        <v>318</v>
      </c>
      <c r="D26" s="130"/>
      <c r="E26" s="161"/>
      <c r="F26" s="162" t="s">
        <v>318</v>
      </c>
      <c r="G26" s="132">
        <f t="shared" ref="G26:G34" si="0">IF(B26="",0,D26*E26*F26)</f>
        <v>0</v>
      </c>
    </row>
    <row r="27" spans="1:7" x14ac:dyDescent="0.2">
      <c r="A27" s="163" t="s">
        <v>318</v>
      </c>
      <c r="B27" s="164"/>
      <c r="C27" s="165" t="s">
        <v>318</v>
      </c>
      <c r="D27" s="164"/>
      <c r="E27" s="166"/>
      <c r="F27" s="167" t="s">
        <v>318</v>
      </c>
      <c r="G27" s="168">
        <f t="shared" si="0"/>
        <v>0</v>
      </c>
    </row>
    <row r="28" spans="1:7" x14ac:dyDescent="0.2">
      <c r="A28" s="163" t="s">
        <v>318</v>
      </c>
      <c r="B28" s="164"/>
      <c r="C28" s="165" t="s">
        <v>318</v>
      </c>
      <c r="D28" s="164"/>
      <c r="E28" s="166"/>
      <c r="F28" s="167" t="s">
        <v>318</v>
      </c>
      <c r="G28" s="168">
        <f t="shared" si="0"/>
        <v>0</v>
      </c>
    </row>
    <row r="29" spans="1:7" x14ac:dyDescent="0.2">
      <c r="A29" s="163" t="s">
        <v>318</v>
      </c>
      <c r="B29" s="164"/>
      <c r="C29" s="165" t="s">
        <v>318</v>
      </c>
      <c r="D29" s="164"/>
      <c r="E29" s="166"/>
      <c r="F29" s="167" t="s">
        <v>318</v>
      </c>
      <c r="G29" s="168">
        <f t="shared" si="0"/>
        <v>0</v>
      </c>
    </row>
    <row r="30" spans="1:7" x14ac:dyDescent="0.2">
      <c r="A30" s="163" t="s">
        <v>318</v>
      </c>
      <c r="B30" s="164"/>
      <c r="C30" s="165" t="s">
        <v>318</v>
      </c>
      <c r="D30" s="164"/>
      <c r="E30" s="166"/>
      <c r="F30" s="167" t="s">
        <v>318</v>
      </c>
      <c r="G30" s="168">
        <f t="shared" si="0"/>
        <v>0</v>
      </c>
    </row>
    <row r="31" spans="1:7" x14ac:dyDescent="0.2">
      <c r="A31" s="163" t="s">
        <v>318</v>
      </c>
      <c r="B31" s="164"/>
      <c r="C31" s="165" t="s">
        <v>318</v>
      </c>
      <c r="D31" s="164"/>
      <c r="E31" s="166"/>
      <c r="F31" s="167" t="s">
        <v>318</v>
      </c>
      <c r="G31" s="168">
        <f t="shared" si="0"/>
        <v>0</v>
      </c>
    </row>
    <row r="32" spans="1:7" x14ac:dyDescent="0.2">
      <c r="A32" s="163" t="s">
        <v>318</v>
      </c>
      <c r="B32" s="164"/>
      <c r="C32" s="165" t="s">
        <v>318</v>
      </c>
      <c r="D32" s="164"/>
      <c r="E32" s="166"/>
      <c r="F32" s="167" t="s">
        <v>318</v>
      </c>
      <c r="G32" s="168">
        <f t="shared" si="0"/>
        <v>0</v>
      </c>
    </row>
    <row r="33" spans="1:7" x14ac:dyDescent="0.2">
      <c r="A33" s="163" t="s">
        <v>318</v>
      </c>
      <c r="B33" s="164"/>
      <c r="C33" s="165" t="s">
        <v>318</v>
      </c>
      <c r="D33" s="164"/>
      <c r="E33" s="166"/>
      <c r="F33" s="167" t="s">
        <v>318</v>
      </c>
      <c r="G33" s="168">
        <f t="shared" si="0"/>
        <v>0</v>
      </c>
    </row>
    <row r="34" spans="1:7" ht="15.75" thickBot="1" x14ac:dyDescent="0.25">
      <c r="A34" s="169" t="s">
        <v>318</v>
      </c>
      <c r="B34" s="135"/>
      <c r="C34" s="170" t="s">
        <v>318</v>
      </c>
      <c r="D34" s="135"/>
      <c r="E34" s="135"/>
      <c r="F34" s="136" t="s">
        <v>318</v>
      </c>
      <c r="G34" s="137">
        <f t="shared" si="0"/>
        <v>0</v>
      </c>
    </row>
    <row r="35" spans="1:7" ht="15.75" thickBot="1" x14ac:dyDescent="0.25">
      <c r="A35" s="103"/>
      <c r="B35" s="100"/>
      <c r="C35" s="100"/>
      <c r="D35" s="138"/>
      <c r="E35" s="138"/>
      <c r="F35" s="139"/>
      <c r="G35" s="140"/>
    </row>
    <row r="36" spans="1:7" ht="16.5" thickBot="1" x14ac:dyDescent="0.25">
      <c r="A36" s="103"/>
      <c r="B36" s="100"/>
      <c r="C36" s="100"/>
      <c r="D36" s="141" t="s">
        <v>424</v>
      </c>
      <c r="E36" s="141"/>
      <c r="F36" s="139"/>
      <c r="G36" s="142">
        <f>SUM(G25:G34)</f>
        <v>960</v>
      </c>
    </row>
    <row r="37" spans="1:7" ht="15.75" thickBot="1" x14ac:dyDescent="0.25">
      <c r="A37" s="103"/>
      <c r="B37" s="100"/>
      <c r="C37" s="100"/>
      <c r="D37" s="138"/>
      <c r="E37" s="138"/>
      <c r="F37" s="139"/>
      <c r="G37" s="143"/>
    </row>
    <row r="38" spans="1:7" ht="16.5" thickBot="1" x14ac:dyDescent="0.25">
      <c r="A38" s="144" t="s">
        <v>403</v>
      </c>
      <c r="B38" s="95"/>
      <c r="C38" s="95"/>
      <c r="D38" s="145"/>
      <c r="E38" s="145"/>
      <c r="F38" s="146"/>
      <c r="G38" s="147"/>
    </row>
    <row r="39" spans="1:7" x14ac:dyDescent="0.2">
      <c r="A39" s="109"/>
      <c r="B39" s="110"/>
      <c r="C39" s="110" t="s">
        <v>406</v>
      </c>
      <c r="D39" s="110" t="s">
        <v>410</v>
      </c>
      <c r="E39" s="110" t="s">
        <v>411</v>
      </c>
      <c r="F39" s="110" t="s">
        <v>412</v>
      </c>
      <c r="G39" s="150" t="s">
        <v>413</v>
      </c>
    </row>
    <row r="40" spans="1:7" x14ac:dyDescent="0.2">
      <c r="A40" s="112"/>
      <c r="B40" s="113"/>
      <c r="C40" s="113"/>
      <c r="D40" s="151"/>
      <c r="E40" s="151"/>
      <c r="F40" s="113" t="s">
        <v>425</v>
      </c>
      <c r="G40" s="153" t="s">
        <v>2</v>
      </c>
    </row>
    <row r="41" spans="1:7" ht="15.75" thickBot="1" x14ac:dyDescent="0.25">
      <c r="A41" s="117"/>
      <c r="B41" s="118"/>
      <c r="C41" s="118"/>
      <c r="D41" s="154"/>
      <c r="E41" s="154"/>
      <c r="F41" s="115" t="s">
        <v>415</v>
      </c>
      <c r="G41" s="156" t="s">
        <v>416</v>
      </c>
    </row>
    <row r="42" spans="1:7" ht="30" x14ac:dyDescent="0.2">
      <c r="A42" s="171" t="s">
        <v>358</v>
      </c>
      <c r="B42" s="172" t="s">
        <v>361</v>
      </c>
      <c r="C42" s="123" t="s">
        <v>421</v>
      </c>
      <c r="D42" s="124">
        <v>0</v>
      </c>
      <c r="E42" s="124">
        <v>0</v>
      </c>
      <c r="F42" s="125">
        <v>45.11</v>
      </c>
      <c r="G42" s="173">
        <f t="shared" ref="G42:G51" si="1">IF(B42="",0,D42*E42*F42)</f>
        <v>0</v>
      </c>
    </row>
    <row r="43" spans="1:7" x14ac:dyDescent="0.2">
      <c r="A43" s="174" t="s">
        <v>318</v>
      </c>
      <c r="B43" s="175"/>
      <c r="C43" s="176" t="s">
        <v>318</v>
      </c>
      <c r="D43" s="177"/>
      <c r="E43" s="177"/>
      <c r="F43" s="178" t="s">
        <v>318</v>
      </c>
      <c r="G43" s="179">
        <f t="shared" si="1"/>
        <v>0</v>
      </c>
    </row>
    <row r="44" spans="1:7" x14ac:dyDescent="0.2">
      <c r="A44" s="174" t="s">
        <v>318</v>
      </c>
      <c r="B44" s="175"/>
      <c r="C44" s="176" t="s">
        <v>318</v>
      </c>
      <c r="D44" s="177"/>
      <c r="E44" s="177"/>
      <c r="F44" s="178" t="s">
        <v>318</v>
      </c>
      <c r="G44" s="179">
        <f t="shared" si="1"/>
        <v>0</v>
      </c>
    </row>
    <row r="45" spans="1:7" x14ac:dyDescent="0.2">
      <c r="A45" s="174" t="s">
        <v>318</v>
      </c>
      <c r="B45" s="175"/>
      <c r="C45" s="176" t="s">
        <v>318</v>
      </c>
      <c r="D45" s="177"/>
      <c r="E45" s="177"/>
      <c r="F45" s="178" t="s">
        <v>318</v>
      </c>
      <c r="G45" s="179">
        <f t="shared" si="1"/>
        <v>0</v>
      </c>
    </row>
    <row r="46" spans="1:7" x14ac:dyDescent="0.2">
      <c r="A46" s="174" t="s">
        <v>318</v>
      </c>
      <c r="B46" s="175"/>
      <c r="C46" s="176" t="s">
        <v>318</v>
      </c>
      <c r="D46" s="177"/>
      <c r="E46" s="177"/>
      <c r="F46" s="178" t="s">
        <v>318</v>
      </c>
      <c r="G46" s="179">
        <f t="shared" si="1"/>
        <v>0</v>
      </c>
    </row>
    <row r="47" spans="1:7" x14ac:dyDescent="0.2">
      <c r="A47" s="174" t="s">
        <v>318</v>
      </c>
      <c r="B47" s="175"/>
      <c r="C47" s="176" t="s">
        <v>318</v>
      </c>
      <c r="D47" s="177"/>
      <c r="E47" s="177"/>
      <c r="F47" s="178" t="s">
        <v>318</v>
      </c>
      <c r="G47" s="179">
        <f t="shared" si="1"/>
        <v>0</v>
      </c>
    </row>
    <row r="48" spans="1:7" x14ac:dyDescent="0.2">
      <c r="A48" s="174" t="s">
        <v>318</v>
      </c>
      <c r="B48" s="175"/>
      <c r="C48" s="176" t="s">
        <v>318</v>
      </c>
      <c r="D48" s="177"/>
      <c r="E48" s="177"/>
      <c r="F48" s="178" t="s">
        <v>318</v>
      </c>
      <c r="G48" s="179">
        <f t="shared" si="1"/>
        <v>0</v>
      </c>
    </row>
    <row r="49" spans="1:7" x14ac:dyDescent="0.2">
      <c r="A49" s="174" t="s">
        <v>318</v>
      </c>
      <c r="B49" s="175"/>
      <c r="C49" s="176" t="s">
        <v>318</v>
      </c>
      <c r="D49" s="177"/>
      <c r="E49" s="177"/>
      <c r="F49" s="178" t="s">
        <v>318</v>
      </c>
      <c r="G49" s="179">
        <f t="shared" si="1"/>
        <v>0</v>
      </c>
    </row>
    <row r="50" spans="1:7" x14ac:dyDescent="0.2">
      <c r="A50" s="160" t="s">
        <v>318</v>
      </c>
      <c r="B50" s="175"/>
      <c r="C50" s="129" t="s">
        <v>318</v>
      </c>
      <c r="D50" s="130"/>
      <c r="E50" s="130"/>
      <c r="F50" s="131" t="s">
        <v>318</v>
      </c>
      <c r="G50" s="180">
        <f t="shared" si="1"/>
        <v>0</v>
      </c>
    </row>
    <row r="51" spans="1:7" ht="15.75" thickBot="1" x14ac:dyDescent="0.25">
      <c r="A51" s="169" t="s">
        <v>318</v>
      </c>
      <c r="B51" s="181"/>
      <c r="C51" s="170" t="s">
        <v>318</v>
      </c>
      <c r="D51" s="135"/>
      <c r="E51" s="135"/>
      <c r="F51" s="136" t="s">
        <v>318</v>
      </c>
      <c r="G51" s="182">
        <f t="shared" si="1"/>
        <v>0</v>
      </c>
    </row>
    <row r="52" spans="1:7" ht="15.75" thickBot="1" x14ac:dyDescent="0.25">
      <c r="A52" s="103"/>
      <c r="B52" s="100"/>
      <c r="C52" s="100"/>
      <c r="D52" s="100"/>
      <c r="E52" s="100"/>
      <c r="F52" s="100"/>
      <c r="G52" s="183"/>
    </row>
    <row r="53" spans="1:7" ht="16.5" thickBot="1" x14ac:dyDescent="0.25">
      <c r="A53" s="103"/>
      <c r="B53" s="100"/>
      <c r="C53" s="100"/>
      <c r="D53" s="141" t="s">
        <v>426</v>
      </c>
      <c r="E53" s="141"/>
      <c r="F53" s="100"/>
      <c r="G53" s="184">
        <f>SUM(G42:G51)</f>
        <v>0</v>
      </c>
    </row>
    <row r="54" spans="1:7" x14ac:dyDescent="0.2">
      <c r="A54" s="185"/>
      <c r="B54" s="186"/>
      <c r="C54" s="186"/>
      <c r="D54" s="186"/>
      <c r="E54" s="186"/>
      <c r="F54" s="186"/>
      <c r="G54" s="187"/>
    </row>
    <row r="55" spans="1:7" ht="6" customHeight="1" x14ac:dyDescent="0.2">
      <c r="A55" s="188"/>
      <c r="B55" s="189"/>
      <c r="C55" s="189"/>
      <c r="D55" s="189"/>
      <c r="E55" s="189"/>
      <c r="F55" s="189"/>
      <c r="G55" s="190"/>
    </row>
    <row r="56" spans="1:7" x14ac:dyDescent="0.2">
      <c r="A56" s="191">
        <v>1</v>
      </c>
      <c r="B56" s="100" t="s">
        <v>378</v>
      </c>
      <c r="C56" s="192" t="s">
        <v>379</v>
      </c>
      <c r="D56" s="100"/>
      <c r="E56" s="100"/>
      <c r="F56" s="193"/>
      <c r="G56" s="194">
        <f>+G19</f>
        <v>0</v>
      </c>
    </row>
    <row r="57" spans="1:7" x14ac:dyDescent="0.2">
      <c r="A57" s="191">
        <v>2</v>
      </c>
      <c r="B57" s="100" t="s">
        <v>294</v>
      </c>
      <c r="C57" s="192" t="s">
        <v>380</v>
      </c>
      <c r="D57" s="195">
        <f>'COEF PASE'!E8</f>
        <v>0.99</v>
      </c>
      <c r="E57" s="195"/>
      <c r="F57" s="193"/>
      <c r="G57" s="183">
        <f>+D57*G56</f>
        <v>0</v>
      </c>
    </row>
    <row r="58" spans="1:7" ht="6" customHeight="1" thickBot="1" x14ac:dyDescent="0.25">
      <c r="A58" s="103"/>
      <c r="B58" s="100"/>
      <c r="C58" s="192"/>
      <c r="D58" s="192"/>
      <c r="E58" s="192"/>
      <c r="F58" s="196"/>
      <c r="G58" s="197"/>
    </row>
    <row r="59" spans="1:7" ht="16.5" thickTop="1" x14ac:dyDescent="0.2">
      <c r="A59" s="191">
        <v>3</v>
      </c>
      <c r="B59" s="100" t="s">
        <v>381</v>
      </c>
      <c r="C59" s="192"/>
      <c r="D59" s="192"/>
      <c r="E59" s="192"/>
      <c r="F59" s="138"/>
      <c r="G59" s="198">
        <f>SUM(G56:G58)</f>
        <v>0</v>
      </c>
    </row>
    <row r="60" spans="1:7" ht="6" customHeight="1" x14ac:dyDescent="0.2">
      <c r="A60" s="103"/>
      <c r="B60" s="100"/>
      <c r="C60" s="192"/>
      <c r="D60" s="192"/>
      <c r="E60" s="192"/>
      <c r="F60" s="138"/>
      <c r="G60" s="183"/>
    </row>
    <row r="61" spans="1:7" x14ac:dyDescent="0.2">
      <c r="A61" s="191">
        <v>4</v>
      </c>
      <c r="B61" s="100" t="s">
        <v>382</v>
      </c>
      <c r="C61" s="192" t="s">
        <v>383</v>
      </c>
      <c r="D61" s="192"/>
      <c r="E61" s="192"/>
      <c r="F61" s="138"/>
      <c r="G61" s="183">
        <f>+G36</f>
        <v>960</v>
      </c>
    </row>
    <row r="62" spans="1:7" ht="15.75" thickBot="1" x14ac:dyDescent="0.25">
      <c r="A62" s="191">
        <v>5</v>
      </c>
      <c r="B62" s="100" t="s">
        <v>331</v>
      </c>
      <c r="C62" s="192" t="s">
        <v>384</v>
      </c>
      <c r="D62" s="192"/>
      <c r="E62" s="192"/>
      <c r="F62" s="196"/>
      <c r="G62" s="199">
        <f>+G53</f>
        <v>0</v>
      </c>
    </row>
    <row r="63" spans="1:7" ht="6" customHeight="1" thickTop="1" thickBot="1" x14ac:dyDescent="0.25">
      <c r="A63" s="103"/>
      <c r="B63" s="100"/>
      <c r="C63" s="192"/>
      <c r="D63" s="192"/>
      <c r="E63" s="192"/>
      <c r="F63" s="200"/>
      <c r="G63" s="183"/>
    </row>
    <row r="64" spans="1:7" ht="16.5" thickBot="1" x14ac:dyDescent="0.25">
      <c r="A64" s="201">
        <v>6</v>
      </c>
      <c r="B64" s="202" t="s">
        <v>385</v>
      </c>
      <c r="C64" s="203" t="s">
        <v>386</v>
      </c>
      <c r="D64" s="203"/>
      <c r="E64" s="203"/>
      <c r="F64" s="100"/>
      <c r="G64" s="204">
        <f>+G59+G61+G62</f>
        <v>960</v>
      </c>
    </row>
    <row r="65" spans="1:7" ht="6" customHeight="1" x14ac:dyDescent="0.2">
      <c r="A65" s="103"/>
      <c r="B65" s="100"/>
      <c r="C65" s="192"/>
      <c r="D65" s="192"/>
      <c r="E65" s="192"/>
      <c r="F65" s="100"/>
      <c r="G65" s="183"/>
    </row>
    <row r="66" spans="1:7" ht="30.75" thickBot="1" x14ac:dyDescent="0.25">
      <c r="A66" s="191">
        <v>7</v>
      </c>
      <c r="B66" s="205" t="s">
        <v>387</v>
      </c>
      <c r="C66" s="192" t="s">
        <v>388</v>
      </c>
      <c r="D66" s="195">
        <f>'COEF PASE'!E16</f>
        <v>6.4740000000000006E-2</v>
      </c>
      <c r="E66" s="195"/>
      <c r="F66" s="100"/>
      <c r="G66" s="183">
        <f>+D66*G64</f>
        <v>62.150400000000005</v>
      </c>
    </row>
    <row r="67" spans="1:7" ht="16.5" thickBot="1" x14ac:dyDescent="0.25">
      <c r="A67" s="201">
        <v>8</v>
      </c>
      <c r="B67" s="202" t="s">
        <v>290</v>
      </c>
      <c r="C67" s="203" t="s">
        <v>389</v>
      </c>
      <c r="D67" s="203"/>
      <c r="E67" s="203"/>
      <c r="F67" s="100"/>
      <c r="G67" s="204">
        <f>+G64+G66</f>
        <v>1022.1504</v>
      </c>
    </row>
    <row r="68" spans="1:7" ht="6" customHeight="1" x14ac:dyDescent="0.2">
      <c r="A68" s="191"/>
      <c r="B68" s="100"/>
      <c r="C68" s="192"/>
      <c r="D68" s="192"/>
      <c r="E68" s="192"/>
      <c r="F68" s="100"/>
      <c r="G68" s="183"/>
    </row>
    <row r="69" spans="1:7" ht="16.5" thickBot="1" x14ac:dyDescent="0.25">
      <c r="A69" s="191">
        <v>9</v>
      </c>
      <c r="B69" s="100" t="s">
        <v>390</v>
      </c>
      <c r="C69" s="192" t="s">
        <v>391</v>
      </c>
      <c r="D69" s="195">
        <f>'COEF PASE'!E19</f>
        <v>0.01</v>
      </c>
      <c r="E69" s="195"/>
      <c r="F69" s="100"/>
      <c r="G69" s="206">
        <f>+D69*G67</f>
        <v>10.221503999999999</v>
      </c>
    </row>
    <row r="70" spans="1:7" ht="16.5" thickBot="1" x14ac:dyDescent="0.25">
      <c r="A70" s="201">
        <v>10</v>
      </c>
      <c r="B70" s="202" t="s">
        <v>290</v>
      </c>
      <c r="C70" s="203" t="s">
        <v>392</v>
      </c>
      <c r="D70" s="203"/>
      <c r="E70" s="203"/>
      <c r="F70" s="100"/>
      <c r="G70" s="204">
        <f>+G67+G69</f>
        <v>1032.3719040000001</v>
      </c>
    </row>
    <row r="71" spans="1:7" ht="6" customHeight="1" x14ac:dyDescent="0.2">
      <c r="A71" s="191"/>
      <c r="B71" s="100"/>
      <c r="C71" s="192"/>
      <c r="D71" s="192"/>
      <c r="E71" s="192"/>
      <c r="F71" s="100"/>
      <c r="G71" s="183"/>
    </row>
    <row r="72" spans="1:7" x14ac:dyDescent="0.2">
      <c r="A72" s="191">
        <v>11</v>
      </c>
      <c r="B72" s="100" t="s">
        <v>393</v>
      </c>
      <c r="C72" s="192" t="s">
        <v>394</v>
      </c>
      <c r="D72" s="195">
        <f>'COEF PASE'!E22</f>
        <v>0.03</v>
      </c>
      <c r="E72" s="195"/>
      <c r="F72" s="100"/>
      <c r="G72" s="183">
        <f>+D72*G70</f>
        <v>30.971157120000001</v>
      </c>
    </row>
    <row r="73" spans="1:7" ht="6" customHeight="1" thickBot="1" x14ac:dyDescent="0.25">
      <c r="A73" s="191"/>
      <c r="B73" s="100"/>
      <c r="C73" s="100"/>
      <c r="D73" s="100"/>
      <c r="E73" s="100"/>
      <c r="F73" s="100"/>
      <c r="G73" s="183"/>
    </row>
    <row r="74" spans="1:7" ht="16.5" thickBot="1" x14ac:dyDescent="0.25">
      <c r="A74" s="201">
        <v>12</v>
      </c>
      <c r="B74" s="202" t="s">
        <v>395</v>
      </c>
      <c r="C74" s="203" t="s">
        <v>396</v>
      </c>
      <c r="D74" s="203"/>
      <c r="E74" s="203"/>
      <c r="F74" s="100"/>
      <c r="G74" s="204">
        <f>+G70+G72</f>
        <v>1063.3430611200001</v>
      </c>
    </row>
    <row r="75" spans="1:7" ht="6" customHeight="1" thickBot="1" x14ac:dyDescent="0.25">
      <c r="A75" s="103"/>
      <c r="B75" s="100"/>
      <c r="C75" s="192"/>
      <c r="D75" s="195"/>
      <c r="E75" s="192"/>
      <c r="F75" s="100"/>
      <c r="G75" s="183"/>
    </row>
    <row r="76" spans="1:7" ht="16.5" thickBot="1" x14ac:dyDescent="0.25">
      <c r="A76" s="201">
        <v>13</v>
      </c>
      <c r="B76" s="195" t="str">
        <f>'COEF PASE'!C26</f>
        <v>IVA (21%) + IIBB Y OTROS (5%)                   (+)</v>
      </c>
      <c r="C76" s="195" t="str">
        <f>'COEF PASE'!D26</f>
        <v>Z % x ( 12 ) =</v>
      </c>
      <c r="D76" s="195">
        <f>'COEF PASE'!E26</f>
        <v>0.26</v>
      </c>
      <c r="E76" s="203"/>
      <c r="F76" s="100"/>
      <c r="G76" s="204">
        <f>+D76*G74</f>
        <v>276.46919589120006</v>
      </c>
    </row>
    <row r="77" spans="1:7" ht="6" customHeight="1" thickBot="1" x14ac:dyDescent="0.25">
      <c r="A77" s="191"/>
      <c r="B77" s="100"/>
      <c r="C77" s="100"/>
      <c r="D77" s="195"/>
      <c r="E77" s="195"/>
      <c r="F77" s="207"/>
      <c r="G77" s="199"/>
    </row>
    <row r="78" spans="1:7" ht="6.75" customHeight="1" thickTop="1" thickBot="1" x14ac:dyDescent="0.25">
      <c r="A78" s="191"/>
      <c r="B78" s="100"/>
      <c r="C78" s="100"/>
      <c r="D78" s="192"/>
      <c r="E78" s="192"/>
      <c r="F78" s="100"/>
      <c r="G78" s="183"/>
    </row>
    <row r="79" spans="1:7" ht="16.5" thickBot="1" x14ac:dyDescent="0.25">
      <c r="A79" s="208">
        <v>14</v>
      </c>
      <c r="B79" s="209" t="s">
        <v>398</v>
      </c>
      <c r="C79" s="210"/>
      <c r="D79" s="211" t="s">
        <v>399</v>
      </c>
      <c r="E79" s="211"/>
      <c r="F79" s="210"/>
      <c r="G79" s="212">
        <f>+ROUND(G74+G76,2)</f>
        <v>1339.81</v>
      </c>
    </row>
    <row r="80" spans="1:7" ht="16.5" thickBot="1" x14ac:dyDescent="0.25">
      <c r="A80" s="213" t="s">
        <v>400</v>
      </c>
      <c r="B80" s="214" t="s">
        <v>401</v>
      </c>
      <c r="C80" s="106"/>
      <c r="D80" s="215"/>
      <c r="E80" s="215"/>
      <c r="F80" s="106"/>
      <c r="G80" s="216"/>
    </row>
  </sheetData>
  <dataValidations count="1">
    <dataValidation type="list" allowBlank="1" showInputMessage="1" showErrorMessage="1" sqref="B51">
      <formula1>#REF!</formula1>
    </dataValidation>
  </dataValidations>
  <printOptions horizontalCentered="1" verticalCentered="1"/>
  <pageMargins left="0.19685039370078741" right="0.19685039370078741" top="0.19685039370078741" bottom="0.19685039370078741" header="0.19685039370078741" footer="0.19685039370078741"/>
  <pageSetup paperSize="9" scale="6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Equipos!$C$14:$C$35</xm:f>
          </x14:formula1>
          <xm:sqref>B43:B50</xm:sqref>
        </x14:dataValidation>
        <x14:dataValidation type="list" allowBlank="1" showInputMessage="1" showErrorMessage="1">
          <x14:formula1>
            <xm:f>Equipos!$C$14:$C$34</xm:f>
          </x14:formula1>
          <xm:sqref>B42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3">
    <tabColor rgb="FFC00000"/>
  </sheetPr>
  <dimension ref="A1:S80"/>
  <sheetViews>
    <sheetView view="pageBreakPreview" topLeftCell="A58" zoomScale="70" zoomScaleNormal="100" zoomScaleSheetLayoutView="70" workbookViewId="0">
      <selection activeCell="B25" sqref="B25:E25"/>
    </sheetView>
  </sheetViews>
  <sheetFormatPr baseColWidth="10" defaultColWidth="11.42578125" defaultRowHeight="15" x14ac:dyDescent="0.2"/>
  <cols>
    <col min="1" max="1" width="20.85546875" style="88" customWidth="1" collapsed="1"/>
    <col min="2" max="2" width="40.5703125" style="88" customWidth="1"/>
    <col min="3" max="3" width="14.7109375" style="88" bestFit="1" customWidth="1"/>
    <col min="4" max="5" width="15.85546875" style="88" customWidth="1"/>
    <col min="6" max="6" width="17.5703125" style="88" customWidth="1"/>
    <col min="7" max="7" width="25.42578125" style="88" customWidth="1"/>
    <col min="8" max="16384" width="11.42578125" style="88"/>
  </cols>
  <sheetData>
    <row r="1" spans="1:19" x14ac:dyDescent="0.2">
      <c r="A1" s="30"/>
      <c r="B1" s="30"/>
      <c r="C1" s="30"/>
      <c r="D1" s="30"/>
      <c r="E1" s="30"/>
      <c r="F1" s="30"/>
      <c r="G1" s="30"/>
    </row>
    <row r="2" spans="1:19" ht="15.75" x14ac:dyDescent="0.2">
      <c r="A2" s="89"/>
      <c r="B2" s="90"/>
      <c r="C2" s="89"/>
      <c r="D2" s="89"/>
      <c r="E2" s="89"/>
      <c r="F2" s="91"/>
      <c r="G2" s="92" t="e">
        <f>#REF!</f>
        <v>#REF!</v>
      </c>
    </row>
    <row r="3" spans="1:19" ht="15.75" thickBot="1" x14ac:dyDescent="0.25">
      <c r="A3" s="30"/>
      <c r="B3" s="30"/>
      <c r="C3" s="30"/>
      <c r="D3" s="30"/>
      <c r="E3" s="30"/>
      <c r="F3" s="30"/>
      <c r="G3" s="32"/>
    </row>
    <row r="4" spans="1:19" ht="15.75" x14ac:dyDescent="0.2">
      <c r="A4" s="93" t="s">
        <v>405</v>
      </c>
      <c r="B4" s="94" t="s">
        <v>849</v>
      </c>
      <c r="C4" s="95"/>
      <c r="D4" s="95"/>
      <c r="E4" s="95"/>
      <c r="F4" s="96"/>
      <c r="G4" s="97" t="s">
        <v>406</v>
      </c>
    </row>
    <row r="5" spans="1:19" ht="15.75" x14ac:dyDescent="0.2">
      <c r="A5" s="98" t="s">
        <v>407</v>
      </c>
      <c r="B5" s="99" t="s">
        <v>177</v>
      </c>
      <c r="C5" s="100"/>
      <c r="D5" s="100"/>
      <c r="E5" s="100"/>
      <c r="F5" s="101"/>
      <c r="G5" s="102" t="s">
        <v>33</v>
      </c>
    </row>
    <row r="6" spans="1:19" ht="9" customHeight="1" x14ac:dyDescent="0.2">
      <c r="A6" s="103"/>
      <c r="B6" s="100"/>
      <c r="C6" s="100"/>
      <c r="D6" s="100"/>
      <c r="E6" s="100"/>
      <c r="F6" s="101"/>
      <c r="G6" s="102"/>
    </row>
    <row r="7" spans="1:19" ht="16.5" thickBot="1" x14ac:dyDescent="0.25">
      <c r="A7" s="104" t="s">
        <v>408</v>
      </c>
      <c r="B7" s="105" t="s">
        <v>640</v>
      </c>
      <c r="C7" s="106"/>
      <c r="D7" s="106"/>
      <c r="E7" s="106"/>
      <c r="F7" s="107"/>
      <c r="G7" s="108">
        <v>34</v>
      </c>
    </row>
    <row r="8" spans="1:19" ht="16.5" thickBot="1" x14ac:dyDescent="0.25">
      <c r="A8" s="98" t="s">
        <v>402</v>
      </c>
      <c r="B8" s="100"/>
      <c r="C8" s="100"/>
      <c r="D8" s="100"/>
      <c r="E8" s="100"/>
      <c r="F8" s="100"/>
      <c r="G8" s="102"/>
    </row>
    <row r="9" spans="1:19" x14ac:dyDescent="0.2">
      <c r="A9" s="109" t="s">
        <v>409</v>
      </c>
      <c r="B9" s="110" t="s">
        <v>306</v>
      </c>
      <c r="C9" s="110" t="s">
        <v>406</v>
      </c>
      <c r="D9" s="110" t="s">
        <v>410</v>
      </c>
      <c r="E9" s="110" t="s">
        <v>411</v>
      </c>
      <c r="F9" s="110" t="s">
        <v>412</v>
      </c>
      <c r="G9" s="111" t="s">
        <v>413</v>
      </c>
    </row>
    <row r="10" spans="1:19" x14ac:dyDescent="0.2">
      <c r="A10" s="112"/>
      <c r="B10" s="113"/>
      <c r="C10" s="113"/>
      <c r="D10" s="113"/>
      <c r="E10" s="113"/>
      <c r="F10" s="113" t="s">
        <v>414</v>
      </c>
      <c r="G10" s="114" t="s">
        <v>2</v>
      </c>
    </row>
    <row r="11" spans="1:19" x14ac:dyDescent="0.2">
      <c r="A11" s="112"/>
      <c r="B11" s="113"/>
      <c r="C11" s="113"/>
      <c r="D11" s="115"/>
      <c r="E11" s="115"/>
      <c r="F11" s="115" t="s">
        <v>415</v>
      </c>
      <c r="G11" s="116" t="s">
        <v>416</v>
      </c>
    </row>
    <row r="12" spans="1:19" ht="15.75" thickBot="1" x14ac:dyDescent="0.25">
      <c r="A12" s="117"/>
      <c r="B12" s="118"/>
      <c r="C12" s="118"/>
      <c r="D12" s="119" t="s">
        <v>417</v>
      </c>
      <c r="E12" s="119" t="s">
        <v>418</v>
      </c>
      <c r="F12" s="119" t="s">
        <v>419</v>
      </c>
      <c r="G12" s="120" t="s">
        <v>420</v>
      </c>
      <c r="S12" s="88">
        <v>1</v>
      </c>
    </row>
    <row r="13" spans="1:19" ht="30" x14ac:dyDescent="0.2">
      <c r="A13" s="121" t="s">
        <v>298</v>
      </c>
      <c r="B13" s="122" t="s">
        <v>299</v>
      </c>
      <c r="C13" s="123" t="s">
        <v>421</v>
      </c>
      <c r="D13" s="124"/>
      <c r="E13" s="124">
        <v>0</v>
      </c>
      <c r="F13" s="125">
        <v>172.24</v>
      </c>
      <c r="G13" s="126">
        <f>F13*E13*D13</f>
        <v>0</v>
      </c>
    </row>
    <row r="14" spans="1:19" ht="30" x14ac:dyDescent="0.2">
      <c r="A14" s="127" t="s">
        <v>298</v>
      </c>
      <c r="B14" s="128" t="s">
        <v>300</v>
      </c>
      <c r="C14" s="129" t="s">
        <v>421</v>
      </c>
      <c r="D14" s="130"/>
      <c r="E14" s="130">
        <v>0</v>
      </c>
      <c r="F14" s="131">
        <v>142.49</v>
      </c>
      <c r="G14" s="132">
        <f>F14*E14*D14</f>
        <v>0</v>
      </c>
    </row>
    <row r="15" spans="1:19" ht="30" x14ac:dyDescent="0.2">
      <c r="A15" s="127" t="s">
        <v>298</v>
      </c>
      <c r="B15" s="128" t="s">
        <v>301</v>
      </c>
      <c r="C15" s="129" t="s">
        <v>421</v>
      </c>
      <c r="D15" s="130"/>
      <c r="E15" s="130">
        <v>0</v>
      </c>
      <c r="F15" s="131">
        <v>131.38</v>
      </c>
      <c r="G15" s="132">
        <f>F15*E15*D15</f>
        <v>0</v>
      </c>
    </row>
    <row r="16" spans="1:19" ht="30" x14ac:dyDescent="0.2">
      <c r="A16" s="127" t="s">
        <v>298</v>
      </c>
      <c r="B16" s="128" t="s">
        <v>302</v>
      </c>
      <c r="C16" s="129" t="s">
        <v>421</v>
      </c>
      <c r="D16" s="130"/>
      <c r="E16" s="130">
        <v>0</v>
      </c>
      <c r="F16" s="131">
        <v>120.62</v>
      </c>
      <c r="G16" s="132">
        <f>F16*E16*D16</f>
        <v>0</v>
      </c>
      <c r="S16" s="88">
        <v>1</v>
      </c>
    </row>
    <row r="17" spans="1:7" ht="30.75" thickBot="1" x14ac:dyDescent="0.25">
      <c r="A17" s="133" t="s">
        <v>298</v>
      </c>
      <c r="B17" s="134" t="s">
        <v>303</v>
      </c>
      <c r="C17" s="118" t="s">
        <v>421</v>
      </c>
      <c r="D17" s="135"/>
      <c r="E17" s="135">
        <v>0</v>
      </c>
      <c r="F17" s="136">
        <v>91.181791666666669</v>
      </c>
      <c r="G17" s="137">
        <f>F17*E17*D17</f>
        <v>0</v>
      </c>
    </row>
    <row r="18" spans="1:7" ht="15.75" thickBot="1" x14ac:dyDescent="0.25">
      <c r="A18" s="103"/>
      <c r="B18" s="100"/>
      <c r="C18" s="100"/>
      <c r="D18" s="138"/>
      <c r="E18" s="138"/>
      <c r="F18" s="139"/>
      <c r="G18" s="140"/>
    </row>
    <row r="19" spans="1:7" ht="16.5" thickBot="1" x14ac:dyDescent="0.25">
      <c r="A19" s="103"/>
      <c r="B19" s="100"/>
      <c r="C19" s="100"/>
      <c r="D19" s="141" t="s">
        <v>422</v>
      </c>
      <c r="E19" s="141"/>
      <c r="F19" s="139"/>
      <c r="G19" s="142">
        <f>SUM(G13:G17)</f>
        <v>0</v>
      </c>
    </row>
    <row r="20" spans="1:7" ht="15.75" thickBot="1" x14ac:dyDescent="0.25">
      <c r="A20" s="103"/>
      <c r="B20" s="100"/>
      <c r="C20" s="100"/>
      <c r="D20" s="138"/>
      <c r="E20" s="138"/>
      <c r="F20" s="139"/>
      <c r="G20" s="143"/>
    </row>
    <row r="21" spans="1:7" ht="16.5" thickBot="1" x14ac:dyDescent="0.25">
      <c r="A21" s="144" t="s">
        <v>404</v>
      </c>
      <c r="B21" s="95"/>
      <c r="C21" s="95"/>
      <c r="D21" s="145"/>
      <c r="E21" s="145"/>
      <c r="F21" s="146"/>
      <c r="G21" s="147"/>
    </row>
    <row r="22" spans="1:7" x14ac:dyDescent="0.2">
      <c r="A22" s="109" t="s">
        <v>409</v>
      </c>
      <c r="B22" s="110" t="s">
        <v>306</v>
      </c>
      <c r="C22" s="110" t="s">
        <v>406</v>
      </c>
      <c r="D22" s="148" t="s">
        <v>423</v>
      </c>
      <c r="E22" s="148" t="s">
        <v>423</v>
      </c>
      <c r="F22" s="149" t="s">
        <v>412</v>
      </c>
      <c r="G22" s="150" t="s">
        <v>413</v>
      </c>
    </row>
    <row r="23" spans="1:7" x14ac:dyDescent="0.2">
      <c r="A23" s="112"/>
      <c r="B23" s="113"/>
      <c r="C23" s="113"/>
      <c r="D23" s="151"/>
      <c r="E23" s="151"/>
      <c r="F23" s="152" t="s">
        <v>414</v>
      </c>
      <c r="G23" s="153" t="s">
        <v>2</v>
      </c>
    </row>
    <row r="24" spans="1:7" ht="15.75" thickBot="1" x14ac:dyDescent="0.25">
      <c r="A24" s="117"/>
      <c r="B24" s="118"/>
      <c r="C24" s="118"/>
      <c r="D24" s="154"/>
      <c r="E24" s="154"/>
      <c r="F24" s="155" t="s">
        <v>416</v>
      </c>
      <c r="G24" s="156"/>
    </row>
    <row r="25" spans="1:7" ht="54" customHeight="1" x14ac:dyDescent="0.2">
      <c r="A25" s="157" t="s">
        <v>327</v>
      </c>
      <c r="B25" s="124" t="s">
        <v>177</v>
      </c>
      <c r="C25" s="123" t="s">
        <v>33</v>
      </c>
      <c r="D25" s="124">
        <v>1</v>
      </c>
      <c r="E25" s="158">
        <v>1</v>
      </c>
      <c r="F25" s="159">
        <v>1459.6320000000001</v>
      </c>
      <c r="G25" s="126">
        <f>IF(B25="",0,D25*E25*F25)</f>
        <v>1459.6320000000001</v>
      </c>
    </row>
    <row r="26" spans="1:7" x14ac:dyDescent="0.2">
      <c r="A26" s="160" t="s">
        <v>318</v>
      </c>
      <c r="B26" s="130"/>
      <c r="C26" s="129" t="s">
        <v>318</v>
      </c>
      <c r="D26" s="130"/>
      <c r="E26" s="161"/>
      <c r="F26" s="162" t="s">
        <v>318</v>
      </c>
      <c r="G26" s="132">
        <f t="shared" ref="G26:G34" si="0">IF(B26="",0,D26*E26*F26)</f>
        <v>0</v>
      </c>
    </row>
    <row r="27" spans="1:7" x14ac:dyDescent="0.2">
      <c r="A27" s="163" t="s">
        <v>318</v>
      </c>
      <c r="B27" s="164"/>
      <c r="C27" s="165" t="s">
        <v>318</v>
      </c>
      <c r="D27" s="164"/>
      <c r="E27" s="166"/>
      <c r="F27" s="167" t="s">
        <v>318</v>
      </c>
      <c r="G27" s="168">
        <f t="shared" si="0"/>
        <v>0</v>
      </c>
    </row>
    <row r="28" spans="1:7" x14ac:dyDescent="0.2">
      <c r="A28" s="163" t="s">
        <v>318</v>
      </c>
      <c r="B28" s="164"/>
      <c r="C28" s="165" t="s">
        <v>318</v>
      </c>
      <c r="D28" s="164"/>
      <c r="E28" s="166"/>
      <c r="F28" s="167" t="s">
        <v>318</v>
      </c>
      <c r="G28" s="168">
        <f t="shared" si="0"/>
        <v>0</v>
      </c>
    </row>
    <row r="29" spans="1:7" x14ac:dyDescent="0.2">
      <c r="A29" s="163" t="s">
        <v>318</v>
      </c>
      <c r="B29" s="164"/>
      <c r="C29" s="165" t="s">
        <v>318</v>
      </c>
      <c r="D29" s="164"/>
      <c r="E29" s="166"/>
      <c r="F29" s="167" t="s">
        <v>318</v>
      </c>
      <c r="G29" s="168">
        <f t="shared" si="0"/>
        <v>0</v>
      </c>
    </row>
    <row r="30" spans="1:7" x14ac:dyDescent="0.2">
      <c r="A30" s="163" t="s">
        <v>318</v>
      </c>
      <c r="B30" s="164"/>
      <c r="C30" s="165" t="s">
        <v>318</v>
      </c>
      <c r="D30" s="164"/>
      <c r="E30" s="166"/>
      <c r="F30" s="167" t="s">
        <v>318</v>
      </c>
      <c r="G30" s="168">
        <f t="shared" si="0"/>
        <v>0</v>
      </c>
    </row>
    <row r="31" spans="1:7" x14ac:dyDescent="0.2">
      <c r="A31" s="163" t="s">
        <v>318</v>
      </c>
      <c r="B31" s="164"/>
      <c r="C31" s="165" t="s">
        <v>318</v>
      </c>
      <c r="D31" s="164"/>
      <c r="E31" s="166"/>
      <c r="F31" s="167" t="s">
        <v>318</v>
      </c>
      <c r="G31" s="168">
        <f t="shared" si="0"/>
        <v>0</v>
      </c>
    </row>
    <row r="32" spans="1:7" x14ac:dyDescent="0.2">
      <c r="A32" s="163" t="s">
        <v>318</v>
      </c>
      <c r="B32" s="164"/>
      <c r="C32" s="165" t="s">
        <v>318</v>
      </c>
      <c r="D32" s="164"/>
      <c r="E32" s="166"/>
      <c r="F32" s="167" t="s">
        <v>318</v>
      </c>
      <c r="G32" s="168">
        <f t="shared" si="0"/>
        <v>0</v>
      </c>
    </row>
    <row r="33" spans="1:7" x14ac:dyDescent="0.2">
      <c r="A33" s="163" t="s">
        <v>318</v>
      </c>
      <c r="B33" s="164"/>
      <c r="C33" s="165" t="s">
        <v>318</v>
      </c>
      <c r="D33" s="164"/>
      <c r="E33" s="166"/>
      <c r="F33" s="167" t="s">
        <v>318</v>
      </c>
      <c r="G33" s="168">
        <f t="shared" si="0"/>
        <v>0</v>
      </c>
    </row>
    <row r="34" spans="1:7" ht="15.75" thickBot="1" x14ac:dyDescent="0.25">
      <c r="A34" s="169" t="s">
        <v>318</v>
      </c>
      <c r="B34" s="135"/>
      <c r="C34" s="170" t="s">
        <v>318</v>
      </c>
      <c r="D34" s="135"/>
      <c r="E34" s="135"/>
      <c r="F34" s="136" t="s">
        <v>318</v>
      </c>
      <c r="G34" s="137">
        <f t="shared" si="0"/>
        <v>0</v>
      </c>
    </row>
    <row r="35" spans="1:7" ht="15.75" thickBot="1" x14ac:dyDescent="0.25">
      <c r="A35" s="103"/>
      <c r="B35" s="100"/>
      <c r="C35" s="100"/>
      <c r="D35" s="138"/>
      <c r="E35" s="138"/>
      <c r="F35" s="139"/>
      <c r="G35" s="140"/>
    </row>
    <row r="36" spans="1:7" ht="16.5" thickBot="1" x14ac:dyDescent="0.25">
      <c r="A36" s="103"/>
      <c r="B36" s="100"/>
      <c r="C36" s="100"/>
      <c r="D36" s="141" t="s">
        <v>424</v>
      </c>
      <c r="E36" s="141"/>
      <c r="F36" s="139"/>
      <c r="G36" s="142">
        <f>SUM(G25:G34)</f>
        <v>1459.6320000000001</v>
      </c>
    </row>
    <row r="37" spans="1:7" ht="15.75" thickBot="1" x14ac:dyDescent="0.25">
      <c r="A37" s="103"/>
      <c r="B37" s="100"/>
      <c r="C37" s="100"/>
      <c r="D37" s="138"/>
      <c r="E37" s="138"/>
      <c r="F37" s="139"/>
      <c r="G37" s="143"/>
    </row>
    <row r="38" spans="1:7" ht="16.5" thickBot="1" x14ac:dyDescent="0.25">
      <c r="A38" s="144" t="s">
        <v>403</v>
      </c>
      <c r="B38" s="95"/>
      <c r="C38" s="95"/>
      <c r="D38" s="145"/>
      <c r="E38" s="145"/>
      <c r="F38" s="146"/>
      <c r="G38" s="147"/>
    </row>
    <row r="39" spans="1:7" x14ac:dyDescent="0.2">
      <c r="A39" s="109"/>
      <c r="B39" s="110"/>
      <c r="C39" s="110" t="s">
        <v>406</v>
      </c>
      <c r="D39" s="110" t="s">
        <v>410</v>
      </c>
      <c r="E39" s="110" t="s">
        <v>411</v>
      </c>
      <c r="F39" s="110" t="s">
        <v>412</v>
      </c>
      <c r="G39" s="150" t="s">
        <v>413</v>
      </c>
    </row>
    <row r="40" spans="1:7" x14ac:dyDescent="0.2">
      <c r="A40" s="112"/>
      <c r="B40" s="113"/>
      <c r="C40" s="113"/>
      <c r="D40" s="151"/>
      <c r="E40" s="151"/>
      <c r="F40" s="113" t="s">
        <v>425</v>
      </c>
      <c r="G40" s="153" t="s">
        <v>2</v>
      </c>
    </row>
    <row r="41" spans="1:7" ht="15.75" thickBot="1" x14ac:dyDescent="0.25">
      <c r="A41" s="117"/>
      <c r="B41" s="118"/>
      <c r="C41" s="118"/>
      <c r="D41" s="154"/>
      <c r="E41" s="154"/>
      <c r="F41" s="115" t="s">
        <v>415</v>
      </c>
      <c r="G41" s="156" t="s">
        <v>416</v>
      </c>
    </row>
    <row r="42" spans="1:7" ht="30" x14ac:dyDescent="0.2">
      <c r="A42" s="171" t="s">
        <v>358</v>
      </c>
      <c r="B42" s="172" t="s">
        <v>361</v>
      </c>
      <c r="C42" s="123" t="s">
        <v>421</v>
      </c>
      <c r="D42" s="124">
        <v>0</v>
      </c>
      <c r="E42" s="124">
        <v>0</v>
      </c>
      <c r="F42" s="125">
        <v>45.11</v>
      </c>
      <c r="G42" s="173">
        <f t="shared" ref="G42:G51" si="1">IF(B42="",0,D42*E42*F42)</f>
        <v>0</v>
      </c>
    </row>
    <row r="43" spans="1:7" x14ac:dyDescent="0.2">
      <c r="A43" s="174" t="s">
        <v>318</v>
      </c>
      <c r="B43" s="175"/>
      <c r="C43" s="176" t="s">
        <v>318</v>
      </c>
      <c r="D43" s="177"/>
      <c r="E43" s="177"/>
      <c r="F43" s="178" t="s">
        <v>318</v>
      </c>
      <c r="G43" s="179">
        <f t="shared" si="1"/>
        <v>0</v>
      </c>
    </row>
    <row r="44" spans="1:7" x14ac:dyDescent="0.2">
      <c r="A44" s="174" t="s">
        <v>318</v>
      </c>
      <c r="B44" s="175"/>
      <c r="C44" s="176" t="s">
        <v>318</v>
      </c>
      <c r="D44" s="177"/>
      <c r="E44" s="177"/>
      <c r="F44" s="178" t="s">
        <v>318</v>
      </c>
      <c r="G44" s="179">
        <f t="shared" si="1"/>
        <v>0</v>
      </c>
    </row>
    <row r="45" spans="1:7" x14ac:dyDescent="0.2">
      <c r="A45" s="174" t="s">
        <v>318</v>
      </c>
      <c r="B45" s="175"/>
      <c r="C45" s="176" t="s">
        <v>318</v>
      </c>
      <c r="D45" s="177"/>
      <c r="E45" s="177"/>
      <c r="F45" s="178" t="s">
        <v>318</v>
      </c>
      <c r="G45" s="179">
        <f t="shared" si="1"/>
        <v>0</v>
      </c>
    </row>
    <row r="46" spans="1:7" x14ac:dyDescent="0.2">
      <c r="A46" s="174" t="s">
        <v>318</v>
      </c>
      <c r="B46" s="175"/>
      <c r="C46" s="176" t="s">
        <v>318</v>
      </c>
      <c r="D46" s="177"/>
      <c r="E46" s="177"/>
      <c r="F46" s="178" t="s">
        <v>318</v>
      </c>
      <c r="G46" s="179">
        <f t="shared" si="1"/>
        <v>0</v>
      </c>
    </row>
    <row r="47" spans="1:7" x14ac:dyDescent="0.2">
      <c r="A47" s="174" t="s">
        <v>318</v>
      </c>
      <c r="B47" s="175"/>
      <c r="C47" s="176" t="s">
        <v>318</v>
      </c>
      <c r="D47" s="177"/>
      <c r="E47" s="177"/>
      <c r="F47" s="178" t="s">
        <v>318</v>
      </c>
      <c r="G47" s="179">
        <f t="shared" si="1"/>
        <v>0</v>
      </c>
    </row>
    <row r="48" spans="1:7" x14ac:dyDescent="0.2">
      <c r="A48" s="174" t="s">
        <v>318</v>
      </c>
      <c r="B48" s="175"/>
      <c r="C48" s="176" t="s">
        <v>318</v>
      </c>
      <c r="D48" s="177"/>
      <c r="E48" s="177"/>
      <c r="F48" s="178" t="s">
        <v>318</v>
      </c>
      <c r="G48" s="179">
        <f t="shared" si="1"/>
        <v>0</v>
      </c>
    </row>
    <row r="49" spans="1:7" x14ac:dyDescent="0.2">
      <c r="A49" s="174" t="s">
        <v>318</v>
      </c>
      <c r="B49" s="175"/>
      <c r="C49" s="176" t="s">
        <v>318</v>
      </c>
      <c r="D49" s="177"/>
      <c r="E49" s="177"/>
      <c r="F49" s="178" t="s">
        <v>318</v>
      </c>
      <c r="G49" s="179">
        <f t="shared" si="1"/>
        <v>0</v>
      </c>
    </row>
    <row r="50" spans="1:7" x14ac:dyDescent="0.2">
      <c r="A50" s="160" t="s">
        <v>318</v>
      </c>
      <c r="B50" s="175"/>
      <c r="C50" s="129" t="s">
        <v>318</v>
      </c>
      <c r="D50" s="130"/>
      <c r="E50" s="130"/>
      <c r="F50" s="131" t="s">
        <v>318</v>
      </c>
      <c r="G50" s="180">
        <f t="shared" si="1"/>
        <v>0</v>
      </c>
    </row>
    <row r="51" spans="1:7" ht="15.75" thickBot="1" x14ac:dyDescent="0.25">
      <c r="A51" s="169" t="s">
        <v>318</v>
      </c>
      <c r="B51" s="181"/>
      <c r="C51" s="170" t="s">
        <v>318</v>
      </c>
      <c r="D51" s="135"/>
      <c r="E51" s="135"/>
      <c r="F51" s="136" t="s">
        <v>318</v>
      </c>
      <c r="G51" s="182">
        <f t="shared" si="1"/>
        <v>0</v>
      </c>
    </row>
    <row r="52" spans="1:7" ht="15.75" thickBot="1" x14ac:dyDescent="0.25">
      <c r="A52" s="103"/>
      <c r="B52" s="100"/>
      <c r="C52" s="100"/>
      <c r="D52" s="100"/>
      <c r="E52" s="100"/>
      <c r="F52" s="100"/>
      <c r="G52" s="183"/>
    </row>
    <row r="53" spans="1:7" ht="16.5" thickBot="1" x14ac:dyDescent="0.25">
      <c r="A53" s="103"/>
      <c r="B53" s="100"/>
      <c r="C53" s="100"/>
      <c r="D53" s="141" t="s">
        <v>426</v>
      </c>
      <c r="E53" s="141"/>
      <c r="F53" s="100"/>
      <c r="G53" s="184">
        <f>SUM(G42:G51)</f>
        <v>0</v>
      </c>
    </row>
    <row r="54" spans="1:7" x14ac:dyDescent="0.2">
      <c r="A54" s="185"/>
      <c r="B54" s="186"/>
      <c r="C54" s="186"/>
      <c r="D54" s="186"/>
      <c r="E54" s="186"/>
      <c r="F54" s="186"/>
      <c r="G54" s="187"/>
    </row>
    <row r="55" spans="1:7" ht="6" customHeight="1" x14ac:dyDescent="0.2">
      <c r="A55" s="188"/>
      <c r="B55" s="189"/>
      <c r="C55" s="189"/>
      <c r="D55" s="189"/>
      <c r="E55" s="189"/>
      <c r="F55" s="189"/>
      <c r="G55" s="190"/>
    </row>
    <row r="56" spans="1:7" x14ac:dyDescent="0.2">
      <c r="A56" s="191">
        <v>1</v>
      </c>
      <c r="B56" s="100" t="s">
        <v>378</v>
      </c>
      <c r="C56" s="192" t="s">
        <v>379</v>
      </c>
      <c r="D56" s="100"/>
      <c r="E56" s="100"/>
      <c r="F56" s="193"/>
      <c r="G56" s="194">
        <f>+G19</f>
        <v>0</v>
      </c>
    </row>
    <row r="57" spans="1:7" x14ac:dyDescent="0.2">
      <c r="A57" s="191">
        <v>2</v>
      </c>
      <c r="B57" s="100" t="s">
        <v>294</v>
      </c>
      <c r="C57" s="192" t="s">
        <v>380</v>
      </c>
      <c r="D57" s="195">
        <f>'COEF PASE'!E8</f>
        <v>0.99</v>
      </c>
      <c r="E57" s="195"/>
      <c r="F57" s="193"/>
      <c r="G57" s="183">
        <f>+D57*G56</f>
        <v>0</v>
      </c>
    </row>
    <row r="58" spans="1:7" ht="6" customHeight="1" thickBot="1" x14ac:dyDescent="0.25">
      <c r="A58" s="103"/>
      <c r="B58" s="100"/>
      <c r="C58" s="192"/>
      <c r="D58" s="192"/>
      <c r="E58" s="192"/>
      <c r="F58" s="196"/>
      <c r="G58" s="197"/>
    </row>
    <row r="59" spans="1:7" ht="16.5" thickTop="1" x14ac:dyDescent="0.2">
      <c r="A59" s="191">
        <v>3</v>
      </c>
      <c r="B59" s="100" t="s">
        <v>381</v>
      </c>
      <c r="C59" s="192"/>
      <c r="D59" s="192"/>
      <c r="E59" s="192"/>
      <c r="F59" s="138"/>
      <c r="G59" s="198">
        <f>SUM(G56:G58)</f>
        <v>0</v>
      </c>
    </row>
    <row r="60" spans="1:7" ht="6" customHeight="1" x14ac:dyDescent="0.2">
      <c r="A60" s="103"/>
      <c r="B60" s="100"/>
      <c r="C60" s="192"/>
      <c r="D60" s="192"/>
      <c r="E60" s="192"/>
      <c r="F60" s="138"/>
      <c r="G60" s="183"/>
    </row>
    <row r="61" spans="1:7" x14ac:dyDescent="0.2">
      <c r="A61" s="191">
        <v>4</v>
      </c>
      <c r="B61" s="100" t="s">
        <v>382</v>
      </c>
      <c r="C61" s="192" t="s">
        <v>383</v>
      </c>
      <c r="D61" s="192"/>
      <c r="E61" s="192"/>
      <c r="F61" s="138"/>
      <c r="G61" s="183">
        <f>+G36</f>
        <v>1459.6320000000001</v>
      </c>
    </row>
    <row r="62" spans="1:7" ht="15.75" thickBot="1" x14ac:dyDescent="0.25">
      <c r="A62" s="191">
        <v>5</v>
      </c>
      <c r="B62" s="100" t="s">
        <v>331</v>
      </c>
      <c r="C62" s="192" t="s">
        <v>384</v>
      </c>
      <c r="D62" s="192"/>
      <c r="E62" s="192"/>
      <c r="F62" s="196"/>
      <c r="G62" s="199">
        <f>+G53</f>
        <v>0</v>
      </c>
    </row>
    <row r="63" spans="1:7" ht="6" customHeight="1" thickTop="1" thickBot="1" x14ac:dyDescent="0.25">
      <c r="A63" s="103"/>
      <c r="B63" s="100"/>
      <c r="C63" s="192"/>
      <c r="D63" s="192"/>
      <c r="E63" s="192"/>
      <c r="F63" s="200"/>
      <c r="G63" s="183"/>
    </row>
    <row r="64" spans="1:7" ht="16.5" thickBot="1" x14ac:dyDescent="0.25">
      <c r="A64" s="201">
        <v>6</v>
      </c>
      <c r="B64" s="202" t="s">
        <v>385</v>
      </c>
      <c r="C64" s="203" t="s">
        <v>386</v>
      </c>
      <c r="D64" s="203"/>
      <c r="E64" s="203"/>
      <c r="F64" s="100"/>
      <c r="G64" s="204">
        <f>+G59+G61+G62</f>
        <v>1459.6320000000001</v>
      </c>
    </row>
    <row r="65" spans="1:7" ht="6" customHeight="1" x14ac:dyDescent="0.2">
      <c r="A65" s="103"/>
      <c r="B65" s="100"/>
      <c r="C65" s="192"/>
      <c r="D65" s="192"/>
      <c r="E65" s="192"/>
      <c r="F65" s="100"/>
      <c r="G65" s="183"/>
    </row>
    <row r="66" spans="1:7" ht="30.75" thickBot="1" x14ac:dyDescent="0.25">
      <c r="A66" s="191">
        <v>7</v>
      </c>
      <c r="B66" s="205" t="s">
        <v>387</v>
      </c>
      <c r="C66" s="192" t="s">
        <v>388</v>
      </c>
      <c r="D66" s="195">
        <f>'COEF PASE'!E16</f>
        <v>6.4740000000000006E-2</v>
      </c>
      <c r="E66" s="195"/>
      <c r="F66" s="100"/>
      <c r="G66" s="183">
        <f>+D66*G64</f>
        <v>94.496575680000007</v>
      </c>
    </row>
    <row r="67" spans="1:7" ht="16.5" thickBot="1" x14ac:dyDescent="0.25">
      <c r="A67" s="201">
        <v>8</v>
      </c>
      <c r="B67" s="202" t="s">
        <v>290</v>
      </c>
      <c r="C67" s="203" t="s">
        <v>389</v>
      </c>
      <c r="D67" s="203"/>
      <c r="E67" s="203"/>
      <c r="F67" s="100"/>
      <c r="G67" s="204">
        <f>+G64+G66</f>
        <v>1554.12857568</v>
      </c>
    </row>
    <row r="68" spans="1:7" ht="6" customHeight="1" x14ac:dyDescent="0.2">
      <c r="A68" s="191"/>
      <c r="B68" s="100"/>
      <c r="C68" s="192"/>
      <c r="D68" s="192"/>
      <c r="E68" s="192"/>
      <c r="F68" s="100"/>
      <c r="G68" s="183"/>
    </row>
    <row r="69" spans="1:7" ht="16.5" thickBot="1" x14ac:dyDescent="0.25">
      <c r="A69" s="191">
        <v>9</v>
      </c>
      <c r="B69" s="100" t="s">
        <v>390</v>
      </c>
      <c r="C69" s="192" t="s">
        <v>391</v>
      </c>
      <c r="D69" s="195">
        <f>'COEF PASE'!E19</f>
        <v>0.01</v>
      </c>
      <c r="E69" s="195"/>
      <c r="F69" s="100"/>
      <c r="G69" s="206">
        <f>+D69*G67</f>
        <v>15.541285756800001</v>
      </c>
    </row>
    <row r="70" spans="1:7" ht="16.5" thickBot="1" x14ac:dyDescent="0.25">
      <c r="A70" s="201">
        <v>10</v>
      </c>
      <c r="B70" s="202" t="s">
        <v>290</v>
      </c>
      <c r="C70" s="203" t="s">
        <v>392</v>
      </c>
      <c r="D70" s="203"/>
      <c r="E70" s="203"/>
      <c r="F70" s="100"/>
      <c r="G70" s="204">
        <f>+G67+G69</f>
        <v>1569.6698614368001</v>
      </c>
    </row>
    <row r="71" spans="1:7" ht="6" customHeight="1" x14ac:dyDescent="0.2">
      <c r="A71" s="191"/>
      <c r="B71" s="100"/>
      <c r="C71" s="192"/>
      <c r="D71" s="192"/>
      <c r="E71" s="192"/>
      <c r="F71" s="100"/>
      <c r="G71" s="183"/>
    </row>
    <row r="72" spans="1:7" x14ac:dyDescent="0.2">
      <c r="A72" s="191">
        <v>11</v>
      </c>
      <c r="B72" s="100" t="s">
        <v>393</v>
      </c>
      <c r="C72" s="192" t="s">
        <v>394</v>
      </c>
      <c r="D72" s="195">
        <f>'COEF PASE'!E22</f>
        <v>0.03</v>
      </c>
      <c r="E72" s="195"/>
      <c r="F72" s="100"/>
      <c r="G72" s="183">
        <f>+D72*G70</f>
        <v>47.090095843104002</v>
      </c>
    </row>
    <row r="73" spans="1:7" ht="6" customHeight="1" thickBot="1" x14ac:dyDescent="0.25">
      <c r="A73" s="191"/>
      <c r="B73" s="100"/>
      <c r="C73" s="100"/>
      <c r="D73" s="100"/>
      <c r="E73" s="100"/>
      <c r="F73" s="100"/>
      <c r="G73" s="183"/>
    </row>
    <row r="74" spans="1:7" ht="16.5" thickBot="1" x14ac:dyDescent="0.25">
      <c r="A74" s="201">
        <v>12</v>
      </c>
      <c r="B74" s="202" t="s">
        <v>395</v>
      </c>
      <c r="C74" s="203" t="s">
        <v>396</v>
      </c>
      <c r="D74" s="203"/>
      <c r="E74" s="203"/>
      <c r="F74" s="100"/>
      <c r="G74" s="204">
        <f>+G70+G72</f>
        <v>1616.7599572799043</v>
      </c>
    </row>
    <row r="75" spans="1:7" ht="6" customHeight="1" thickBot="1" x14ac:dyDescent="0.25">
      <c r="A75" s="103"/>
      <c r="B75" s="100"/>
      <c r="C75" s="192"/>
      <c r="D75" s="195"/>
      <c r="E75" s="192"/>
      <c r="F75" s="100"/>
      <c r="G75" s="183"/>
    </row>
    <row r="76" spans="1:7" ht="16.5" thickBot="1" x14ac:dyDescent="0.25">
      <c r="A76" s="201">
        <v>13</v>
      </c>
      <c r="B76" s="195" t="str">
        <f>'COEF PASE'!C26</f>
        <v>IVA (21%) + IIBB Y OTROS (5%)                   (+)</v>
      </c>
      <c r="C76" s="195" t="str">
        <f>'COEF PASE'!D26</f>
        <v>Z % x ( 12 ) =</v>
      </c>
      <c r="D76" s="195">
        <f>'COEF PASE'!E26</f>
        <v>0.26</v>
      </c>
      <c r="E76" s="203"/>
      <c r="F76" s="100"/>
      <c r="G76" s="204">
        <f>+D76*G74</f>
        <v>420.35758889277514</v>
      </c>
    </row>
    <row r="77" spans="1:7" ht="6" customHeight="1" thickBot="1" x14ac:dyDescent="0.25">
      <c r="A77" s="191"/>
      <c r="B77" s="100"/>
      <c r="C77" s="100"/>
      <c r="D77" s="195"/>
      <c r="E77" s="195"/>
      <c r="F77" s="207"/>
      <c r="G77" s="199"/>
    </row>
    <row r="78" spans="1:7" ht="6.75" customHeight="1" thickTop="1" thickBot="1" x14ac:dyDescent="0.25">
      <c r="A78" s="191"/>
      <c r="B78" s="100"/>
      <c r="C78" s="100"/>
      <c r="D78" s="192"/>
      <c r="E78" s="192"/>
      <c r="F78" s="100"/>
      <c r="G78" s="183"/>
    </row>
    <row r="79" spans="1:7" ht="16.5" thickBot="1" x14ac:dyDescent="0.25">
      <c r="A79" s="208">
        <v>14</v>
      </c>
      <c r="B79" s="209" t="s">
        <v>398</v>
      </c>
      <c r="C79" s="210"/>
      <c r="D79" s="211" t="s">
        <v>399</v>
      </c>
      <c r="E79" s="211"/>
      <c r="F79" s="210"/>
      <c r="G79" s="212">
        <f>+ROUND(G74+G76,2)</f>
        <v>2037.12</v>
      </c>
    </row>
    <row r="80" spans="1:7" ht="16.5" thickBot="1" x14ac:dyDescent="0.25">
      <c r="A80" s="213" t="s">
        <v>400</v>
      </c>
      <c r="B80" s="214" t="s">
        <v>401</v>
      </c>
      <c r="C80" s="106"/>
      <c r="D80" s="215"/>
      <c r="E80" s="215"/>
      <c r="F80" s="106"/>
      <c r="G80" s="216"/>
    </row>
  </sheetData>
  <dataValidations count="1">
    <dataValidation type="list" allowBlank="1" showInputMessage="1" showErrorMessage="1" sqref="B51">
      <formula1>#REF!</formula1>
    </dataValidation>
  </dataValidations>
  <printOptions horizontalCentered="1" verticalCentered="1"/>
  <pageMargins left="0.19685039370078741" right="0.19685039370078741" top="0.19685039370078741" bottom="0.19685039370078741" header="0.19685039370078741" footer="0.19685039370078741"/>
  <pageSetup paperSize="9" scale="6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Equipos!$C$14:$C$35</xm:f>
          </x14:formula1>
          <xm:sqref>B43:B50</xm:sqref>
        </x14:dataValidation>
        <x14:dataValidation type="list" allowBlank="1" showInputMessage="1" showErrorMessage="1">
          <x14:formula1>
            <xm:f>Equipos!$C$14:$C$34</xm:f>
          </x14:formula1>
          <xm:sqref>B42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29</vt:i4>
      </vt:variant>
    </vt:vector>
  </HeadingPairs>
  <TitlesOfParts>
    <vt:vector size="58" baseType="lpstr">
      <vt:lpstr>NO3.08.1.2.1</vt:lpstr>
      <vt:lpstr>NO3.08.1.2.2</vt:lpstr>
      <vt:lpstr>NO3.08.1.2.3</vt:lpstr>
      <vt:lpstr>NO3.08.1.2.4</vt:lpstr>
      <vt:lpstr>NO3.08.1.2.5</vt:lpstr>
      <vt:lpstr>NO3.08.1.3.1</vt:lpstr>
      <vt:lpstr>NO3.08.1.3.2</vt:lpstr>
      <vt:lpstr>NO3.08.1.3.3</vt:lpstr>
      <vt:lpstr>NO3.08.2.1.1</vt:lpstr>
      <vt:lpstr>NO3.08.2.1.2</vt:lpstr>
      <vt:lpstr>NO3.08.2.1.4</vt:lpstr>
      <vt:lpstr>NO3.08.2.1.5</vt:lpstr>
      <vt:lpstr>NO3.08.2.1.6</vt:lpstr>
      <vt:lpstr>NO3.08.2.2.1</vt:lpstr>
      <vt:lpstr>NO3.08.2.2.2</vt:lpstr>
      <vt:lpstr>NO3.08.2.2.3</vt:lpstr>
      <vt:lpstr>NO3.08.2.2.4</vt:lpstr>
      <vt:lpstr>NO3.08.2.2.5</vt:lpstr>
      <vt:lpstr>NO3.08.2.2.6</vt:lpstr>
      <vt:lpstr>NO3.08.2.2.7</vt:lpstr>
      <vt:lpstr>NO3.08.2.2.8</vt:lpstr>
      <vt:lpstr>NO3.08.2.2.10</vt:lpstr>
      <vt:lpstr>NO3.08.2.2.11</vt:lpstr>
      <vt:lpstr>NO3.08.2.2.12</vt:lpstr>
      <vt:lpstr>Mano de Obra</vt:lpstr>
      <vt:lpstr>Equipos</vt:lpstr>
      <vt:lpstr>Materiales</vt:lpstr>
      <vt:lpstr>COEF PASE</vt:lpstr>
      <vt:lpstr>PRESUPUESTO OFICIAL</vt:lpstr>
      <vt:lpstr>'COEF PASE'!Área_de_impresión</vt:lpstr>
      <vt:lpstr>Equipos!Área_de_impresión</vt:lpstr>
      <vt:lpstr>'Mano de Obra'!Área_de_impresión</vt:lpstr>
      <vt:lpstr>Materiales!Área_de_impresión</vt:lpstr>
      <vt:lpstr>NO3.08.1.2.1!Área_de_impresión</vt:lpstr>
      <vt:lpstr>NO3.08.1.2.2!Área_de_impresión</vt:lpstr>
      <vt:lpstr>NO3.08.1.2.3!Área_de_impresión</vt:lpstr>
      <vt:lpstr>NO3.08.1.2.4!Área_de_impresión</vt:lpstr>
      <vt:lpstr>NO3.08.1.2.5!Área_de_impresión</vt:lpstr>
      <vt:lpstr>NO3.08.1.3.1!Área_de_impresión</vt:lpstr>
      <vt:lpstr>NO3.08.1.3.2!Área_de_impresión</vt:lpstr>
      <vt:lpstr>NO3.08.1.3.3!Área_de_impresión</vt:lpstr>
      <vt:lpstr>NO3.08.2.1.1!Área_de_impresión</vt:lpstr>
      <vt:lpstr>NO3.08.2.1.2!Área_de_impresión</vt:lpstr>
      <vt:lpstr>NO3.08.2.1.4!Área_de_impresión</vt:lpstr>
      <vt:lpstr>NO3.08.2.1.5!Área_de_impresión</vt:lpstr>
      <vt:lpstr>NO3.08.2.1.6!Área_de_impresión</vt:lpstr>
      <vt:lpstr>NO3.08.2.2.1!Área_de_impresión</vt:lpstr>
      <vt:lpstr>NO3.08.2.2.10!Área_de_impresión</vt:lpstr>
      <vt:lpstr>NO3.08.2.2.11!Área_de_impresión</vt:lpstr>
      <vt:lpstr>NO3.08.2.2.12!Área_de_impresión</vt:lpstr>
      <vt:lpstr>NO3.08.2.2.2!Área_de_impresión</vt:lpstr>
      <vt:lpstr>NO3.08.2.2.3!Área_de_impresión</vt:lpstr>
      <vt:lpstr>NO3.08.2.2.4!Área_de_impresión</vt:lpstr>
      <vt:lpstr>NO3.08.2.2.5!Área_de_impresión</vt:lpstr>
      <vt:lpstr>NO3.08.2.2.6!Área_de_impresión</vt:lpstr>
      <vt:lpstr>NO3.08.2.2.7!Área_de_impresión</vt:lpstr>
      <vt:lpstr>NO3.08.2.2.8!Área_de_impresión</vt:lpstr>
      <vt:lpstr>Materiales!Títulos_a_imprimir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 Florencia Ratto</dc:creator>
  <cp:lastModifiedBy>Sandra Sotoduran</cp:lastModifiedBy>
  <cp:lastPrinted>2019-10-22T13:40:05Z</cp:lastPrinted>
  <dcterms:created xsi:type="dcterms:W3CDTF">2017-10-26T19:12:23Z</dcterms:created>
  <dcterms:modified xsi:type="dcterms:W3CDTF">2021-11-11T13:19:23Z</dcterms:modified>
</cp:coreProperties>
</file>