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55" windowHeight="13305" tabRatio="883" activeTab="8"/>
  </bookViews>
  <sheets>
    <sheet name="caratula" sheetId="1" r:id="rId1"/>
    <sheet name="RESUMEN " sheetId="2" r:id="rId2"/>
    <sheet name="PL COT -POTENCIA" sheetId="3" r:id="rId3"/>
    <sheet name="SER 9 DE JULIO " sheetId="4" r:id="rId4"/>
    <sheet name="SER PUEYRREDON " sheetId="5" r:id="rId5"/>
    <sheet name="adecuacion OC SER pueyrredon" sheetId="6" r:id="rId6"/>
    <sheet name="DEGL_ADEC-SER PUEY" sheetId="7" r:id="rId7"/>
    <sheet name="SER PLAZA ITALIA " sheetId="8" r:id="rId8"/>
    <sheet name="SER COLEGIALES " sheetId="9" r:id="rId9"/>
    <sheet name="CABLES MT " sheetId="10" r:id="rId10"/>
    <sheet name="CABLES TRACCION " sheetId="11" r:id="rId11"/>
    <sheet name="TELECOMANDO" sheetId="12" r:id="rId12"/>
  </sheets>
  <definedNames>
    <definedName name="_xlnm.Print_Area" localSheetId="9">'CABLES MT '!$A$1:$J$34</definedName>
    <definedName name="_xlnm.Print_Area" localSheetId="10">'CABLES TRACCION '!$A$1:$J$30</definedName>
    <definedName name="_xlnm.Print_Area" localSheetId="0">'caratula'!$A$1:$H$33</definedName>
    <definedName name="_xlnm.Print_Area" localSheetId="2">'PL COT -POTENCIA'!$A$1:$G$27</definedName>
    <definedName name="_xlnm.Print_Area" localSheetId="1">'RESUMEN '!$A$1:$G$23</definedName>
    <definedName name="_xlnm.Print_Area" localSheetId="3">'SER 9 DE JULIO '!$A$1:$J$79</definedName>
    <definedName name="_xlnm.Print_Area" localSheetId="8">'SER COLEGIALES '!$A$1:$J$77</definedName>
    <definedName name="_xlnm.Print_Area" localSheetId="7">'SER PLAZA ITALIA '!$A$1:$J$76</definedName>
    <definedName name="_xlnm.Print_Area" localSheetId="4">'SER PUEYRREDON '!$A$1:$J$77</definedName>
    <definedName name="_xlnm.Print_Area" localSheetId="11">'TELECOMANDO'!$A$1:$J$19</definedName>
    <definedName name="_xlnm.Print_Titles" localSheetId="3">'SER 9 DE JULIO '!$1:$8</definedName>
    <definedName name="_xlnm.Print_Titles" localSheetId="8">'SER COLEGIALES '!$1:$8</definedName>
    <definedName name="_xlnm.Print_Titles" localSheetId="7">'SER PLAZA ITALIA '!$1:$8</definedName>
    <definedName name="_xlnm.Print_Titles" localSheetId="4">'SER PUEYRREDON '!$1:$8</definedName>
  </definedNames>
  <calcPr fullCalcOnLoad="1"/>
</workbook>
</file>

<file path=xl/sharedStrings.xml><?xml version="1.0" encoding="utf-8"?>
<sst xmlns="http://schemas.openxmlformats.org/spreadsheetml/2006/main" count="742" uniqueCount="244">
  <si>
    <t>Designación</t>
  </si>
  <si>
    <t>Cant.</t>
  </si>
  <si>
    <t>Un</t>
  </si>
  <si>
    <t>gl</t>
  </si>
  <si>
    <t>N°</t>
  </si>
  <si>
    <t>TOTAL</t>
  </si>
  <si>
    <t>m</t>
  </si>
  <si>
    <t>Item</t>
  </si>
  <si>
    <t>RUBRO</t>
  </si>
  <si>
    <t>DESCRIPCION</t>
  </si>
  <si>
    <t>Planilla de Cotización</t>
  </si>
  <si>
    <t>Planilla de Desglose</t>
  </si>
  <si>
    <t>Planillas de cotización</t>
  </si>
  <si>
    <t>Empresa=</t>
  </si>
  <si>
    <t>(*)</t>
  </si>
  <si>
    <t>Item que puede ser cotizado en moneda extranjera</t>
  </si>
  <si>
    <t/>
  </si>
  <si>
    <t>PLANILLA RESUMEN</t>
  </si>
  <si>
    <t>CAPITULO</t>
  </si>
  <si>
    <t>CABLES ALIMENTADORES DE TRACCIÓN</t>
  </si>
  <si>
    <t>A definir durante la Ingeneria de Detalle</t>
  </si>
  <si>
    <t>(**)</t>
  </si>
  <si>
    <t>Longitud a definir durante la Ingeneria de Detalle</t>
  </si>
  <si>
    <t>(***)</t>
  </si>
  <si>
    <t>lote</t>
  </si>
  <si>
    <t>TOTAL OFERTA</t>
  </si>
  <si>
    <t>OBRA: Línea D - POTENCIA</t>
  </si>
  <si>
    <t>POTENCIA - LINEA D</t>
  </si>
  <si>
    <t>SER 9 DE JULIO</t>
  </si>
  <si>
    <t>SER PUEYRREDON</t>
  </si>
  <si>
    <t>SER PLAZA ITALIA</t>
  </si>
  <si>
    <t>SER COLEGIALES</t>
  </si>
  <si>
    <t>Conexionado</t>
  </si>
  <si>
    <t>Tendido cables de tracción</t>
  </si>
  <si>
    <t>(*) Iluminación y tomas</t>
  </si>
  <si>
    <t>(*) Dispositivos izaje y traslado de equipos</t>
  </si>
  <si>
    <t>(***) Celda M.T. Entrada EDENOR/EDESUR con interuptor 2500 A</t>
  </si>
  <si>
    <t>(***) Celda de Medición de Tension en barras</t>
  </si>
  <si>
    <t>(***) Celda alimentación transformadores de tracción 1250 A</t>
  </si>
  <si>
    <t>(***) Celda alimentación transf. Servicios Auxiliares con fusible 400 A</t>
  </si>
  <si>
    <t>(***) Celda M.T. Subida Al Embarrado con Medición de Tensión en barras</t>
  </si>
  <si>
    <t>(***) Tablero Alarmas, Comando y Telecomando</t>
  </si>
  <si>
    <t>(***) Tablero de bornera frontera</t>
  </si>
  <si>
    <t xml:space="preserve">(***) Bloqueos SER </t>
  </si>
  <si>
    <t>(*) Sistema detec., alarma y extinción incendios</t>
  </si>
  <si>
    <t>INGENIERÍA DE DETALLE</t>
  </si>
  <si>
    <t>P. Unit.
($AR)</t>
  </si>
  <si>
    <t>P. Unit.
(Euros)</t>
  </si>
  <si>
    <t>P. Unit.
(USD)</t>
  </si>
  <si>
    <t>Total
($AR)</t>
  </si>
  <si>
    <t>Total
(USD)</t>
  </si>
  <si>
    <t>Total
(Euros)</t>
  </si>
  <si>
    <t>Precio Total
(AR$)</t>
  </si>
  <si>
    <t>Precio Total
(Euros)</t>
  </si>
  <si>
    <r>
      <t>Precio Total
(USD</t>
    </r>
    <r>
      <rPr>
        <b/>
        <sz val="14"/>
        <rFont val="Arial"/>
        <family val="2"/>
      </rPr>
      <t>)</t>
    </r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</si>
  <si>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entr. de toma  EDENOR/EDESUR a celdas M.T.</t>
    </r>
  </si>
  <si>
    <r>
      <t>(*) (**) (***) Cable desnudo de Cu 70 mm</t>
    </r>
    <r>
      <rPr>
        <vertAlign val="superscript"/>
        <sz val="11"/>
        <rFont val="Arial"/>
        <family val="2"/>
      </rPr>
      <t>2</t>
    </r>
  </si>
  <si>
    <t>(*) Ventilación, incl. Vent. Centr., ducto, filtro, etc.</t>
  </si>
  <si>
    <r>
      <t>(*) (**) (***) Cable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Transformador y Rectificador</t>
    </r>
  </si>
  <si>
    <t xml:space="preserve">Documentación técnica relativa a montaje y Pruebas </t>
  </si>
  <si>
    <t>Ensayos de funcionamiento, 
con el sistema electrico Linea D entero</t>
  </si>
  <si>
    <t xml:space="preserve">Ensayos antes de energización </t>
  </si>
  <si>
    <r>
      <t>(*) (**) (***) Cable tracción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Negativo</t>
    </r>
  </si>
  <si>
    <t>(***) Rectificador Tracción 4000 kW</t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</si>
  <si>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Cables entre tranformador tracción y celda M.T.</t>
    </r>
  </si>
  <si>
    <r>
      <t>(*) (**) (***) Cable tracción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Positivo</t>
    </r>
  </si>
  <si>
    <t>(***) Celda Anillo de M.T. de C.P. con interruptor 1250 A</t>
  </si>
  <si>
    <t>(***) Celda M.T. Acoplamiento con interruptor 1250 A</t>
  </si>
  <si>
    <t xml:space="preserve">Refuerzo de Tracción Linea D </t>
  </si>
  <si>
    <t xml:space="preserve">Documentacion relativa a la selectividad de las protecciones , a la coordinacion de los aislamiento . </t>
  </si>
  <si>
    <t xml:space="preserve">Documentacion relativa a los cuadernos de pruebas en fabricas y a los planos de equipos con caracteristicas </t>
  </si>
  <si>
    <t>CABLES 13,2kV</t>
  </si>
  <si>
    <t xml:space="preserve">Conexiones para cables MT, mufas y otros acesorios </t>
  </si>
  <si>
    <t>Tendido cables MT</t>
  </si>
  <si>
    <t>Conexionado ( mano de obra)</t>
  </si>
  <si>
    <t>Longitud a confirmar durante la Ingeneria de Detalle</t>
  </si>
  <si>
    <t>Seccion a confirmar durante la Ingenieria de Detalle</t>
  </si>
  <si>
    <t>(****)</t>
  </si>
  <si>
    <t>(****) 
Gancheras, Bandejas, ganchos adicionales; Accesorios</t>
  </si>
  <si>
    <t>(****) Gancheras, Bandejas, ganchos adicionales; Accesorios</t>
  </si>
  <si>
    <t>Desmontaje de los grupos transformadores -rectificadores existente</t>
  </si>
  <si>
    <t>Desmontaje de los tableros MT</t>
  </si>
  <si>
    <t>Desmontaje de los tableros corriente continua 1500V</t>
  </si>
  <si>
    <t>Suministro Cables internos a la SER</t>
  </si>
  <si>
    <t xml:space="preserve">Estudios Ingenieria de Detalle </t>
  </si>
  <si>
    <r>
      <rPr>
        <b/>
        <sz val="11"/>
        <rFont val="Arial"/>
        <family val="2"/>
      </rPr>
      <t xml:space="preserve">Documentación técnica al dia de la situacion existente, </t>
    </r>
    <r>
      <rPr>
        <sz val="11"/>
        <rFont val="Arial"/>
        <family val="2"/>
      </rPr>
      <t xml:space="preserve">incluyendo: 
- los planos unilineales de potencia y de los auxiliaires,
-  los planos con las protecciones eléctricas,
 - los planos con los enclavamientos mecánicos y eléctricos,
 - las listas de los datos de entradas/salidas de los PLC (automatas),
-  los planos de la arquitectura del interfaz con el mando centralizado para el mando y control a distancia,
 - los planos de planta indicando la ubicacion de los equipos dentro de las salas con el camino/ruta de los cables entre equipos y el tipo de soporteria (camino de cables, trinchera, ...),
 - los cuadernos de cables con el origen y la destinacion de cada cable y las caracteristicas de cada cable (frente al fuego/humo; frente al agua; frente a la flexibilidad: numero de hilos por cables, con o sin blindaje, ...) </t>
    </r>
  </si>
  <si>
    <t xml:space="preserve">Desmontaje de los equipos obsoletos y/o de calibre no adaptado </t>
  </si>
  <si>
    <t xml:space="preserve">Montaje de los equipos nuevos </t>
  </si>
  <si>
    <t xml:space="preserve">Adaptacion de Obras Civiles y sistemas de Tierras </t>
  </si>
  <si>
    <r>
      <rPr>
        <b/>
        <sz val="11"/>
        <rFont val="Arial"/>
        <family val="2"/>
      </rPr>
      <t>Documentacion relativa a las diferentes etapas de migracion de los equipos entre la situacion presente y la situacion final</t>
    </r>
    <r>
      <rPr>
        <sz val="11"/>
        <rFont val="Arial"/>
        <family val="2"/>
      </rPr>
      <t xml:space="preserve">, con :
 - la cronologia de los cambios de equipos , tomando en cuenta la duracion de las noches de trabajo
- los planos de cada etapa 
- la posibilidad de regresar a la situacion anterior , al fin de cada noche , para la alimentacion de la linea , si se requiere  </t>
    </r>
  </si>
  <si>
    <t xml:space="preserve">Suministro Transformadores de Traccion y Rectificadores de Potencia y FAT </t>
  </si>
  <si>
    <t>Suministro Mandos y Control, Bloqueos  y FAT</t>
  </si>
  <si>
    <t>Suministro Equipos diversos  y Certificado FAT</t>
  </si>
  <si>
    <t xml:space="preserve">Pruebas de cada equipo ( nuevo y antiguo) y del Conjunto </t>
  </si>
  <si>
    <t>Prueba de equipo en sitio ( electrica, …)</t>
  </si>
  <si>
    <t xml:space="preserve">Pruebas de integración con otros sistemas </t>
  </si>
  <si>
    <t xml:space="preserve">Pruebas de conformidad a los planos </t>
  </si>
  <si>
    <t xml:space="preserve">Documentación técnica relativa a la operacion y mantencion  </t>
  </si>
  <si>
    <t>Documentacion , Formacion  y Repuestas</t>
  </si>
  <si>
    <t xml:space="preserve">(*) Montaje, cableado, calibración de las protecciones y 
  verificacion de las protecciones con material de inyeccion  </t>
  </si>
  <si>
    <t>(***) Transformador de Tracción 4400 KVA  , tipo seco , 13,2 kV -1,2kV dodecafasico  Y-y0-d11</t>
  </si>
  <si>
    <t>(***) Celda Anillo de Bucle entre SER nivel 13,2 kV con interruptor 1250 A</t>
  </si>
  <si>
    <t>Gl</t>
  </si>
  <si>
    <t xml:space="preserve">(b) Bloqueos SER </t>
  </si>
  <si>
    <r>
      <t>(***) Cable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para nuevas conexiones rieles Negativo entre Feeder y Cajas Inductivas</t>
    </r>
  </si>
  <si>
    <t>Suministro Cables entre SER y Catenaria/Via</t>
  </si>
  <si>
    <t>Suministro Cables entre SER y Catenaria/via</t>
  </si>
  <si>
    <t>ANEXO VIII - PLANILLAS DE COTIZACIÓN</t>
  </si>
  <si>
    <r>
      <t>(***) Cable  Cu 1x500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Negativo- Feeder entre las 2 estaciones Terminales </t>
    </r>
  </si>
  <si>
    <t>C-2.B.1.6.1</t>
  </si>
  <si>
    <t>C-2.B.1.6.2</t>
  </si>
  <si>
    <t>C-2.B.1.6.3</t>
  </si>
  <si>
    <t>C-2.B.1.6.4</t>
  </si>
  <si>
    <t>C-2.B.1.6.5</t>
  </si>
  <si>
    <t>C-2.B.1.6.6</t>
  </si>
  <si>
    <t>C-2.B.1.6</t>
  </si>
  <si>
    <t xml:space="preserve">Documentación técnica al dia de la situacion existente, incluyendo: 
- los planos unilineales de potencia y de los auxiliaires,
-  los planos con las protecciones eléctricas,
 - los planos con los enclavamientos mecánicos y eléctricos,
 - las listas de los datos de entradas/salidas de los PLC (automatas),
-  los planos de la arquitectura del interfaz con el mando centralizado para el mando y control a distancia,
 - los planos de planta indicando la ubicacion de los equipos dentro de las salas con el camino/ruta de los cables entre equipos y el tipo de soporteria (camino de cables, trinchera, ...),
 - los cuadernos de cables con el origen y la destinacion de cada cable y las caracteristicas de cada cable (frente al fuego/humo; frente al agua; frente a la flexibilidad: numero de hilos por cables, con o sin blindaje, ...) </t>
  </si>
  <si>
    <t xml:space="preserve">Documentacion relativa a las diferentes etapas de migracion de los equipos entre la situacion presente y la situacion final, con :
 - la cronologia de los cambios de equipos , tomando en cuenta la duracion de las noches de trabajo
- los planos de cada etapa 
- la posibilidad de regresar a la situacion anterior , al fin de cada noche , para la alimentacion de la linea , si se requiere  </t>
  </si>
  <si>
    <t>Pruebas funcionales  incluyendo los bloqueos y el mando y control local</t>
  </si>
  <si>
    <t>CABLES MEDIA TENSIÓN</t>
  </si>
  <si>
    <t>TELECOMANDO</t>
  </si>
  <si>
    <t xml:space="preserve">(***)  Barra de cobre (Positivo)  1500 V ;  I efficaz= 9000A;  Icc= 120 kA </t>
  </si>
  <si>
    <t xml:space="preserve">(***) Barra de cobre (negativo)   I efficaz= 9000A  Icc= 120 kA </t>
  </si>
  <si>
    <t xml:space="preserve">(***)  Barra de cobre (Positivo)  1500 V ;  I efficaz= 6000A;  Icc= 80 kA </t>
  </si>
  <si>
    <t xml:space="preserve">(***)  Barra de cobre (Positivo- transferencia)  1500 V ;  I efficaz= 3600A;  Icc= 80 kA </t>
  </si>
  <si>
    <t xml:space="preserve">(***) Barra de cobre (negativo);   I efficaz= 6000A  Icc= 80 kA </t>
  </si>
  <si>
    <t xml:space="preserve">(***) Barra de cobre (negativo)   I efficaz= 6000A  Icc= 80 kA </t>
  </si>
  <si>
    <t xml:space="preserve">(***)  Barra de cobre (Positivo - Transferencia )  1500 V ;  I efficaz= 3600A;  Icc= 120 kA </t>
  </si>
  <si>
    <t xml:space="preserve"> Descargador</t>
  </si>
  <si>
    <t xml:space="preserve">Suministro  y  FAT 
Tablero Corriente Continu 1500V cc </t>
  </si>
  <si>
    <t xml:space="preserve">Suministro  y FAT
Tablero MT 13,2 kV </t>
  </si>
  <si>
    <t xml:space="preserve">Suministro  y FAT 
Transformadores de Traccion y Rectificadores de Potencia </t>
  </si>
  <si>
    <t xml:space="preserve">Suministro y FAT
 Mandos y Control, Bloqueos  </t>
  </si>
  <si>
    <t xml:space="preserve">Suministro
Equipos diversos  </t>
  </si>
  <si>
    <t>Suministro  
Cables internos a la SER</t>
  </si>
  <si>
    <t>Suministro 
Cables entre SER y Catenaria/via</t>
  </si>
  <si>
    <t>Montaje de los equipos nuevos
Desmontaje de los equipos obsoletos y/o de calibre no adaptado 
Adaptaciones de equipos y/o tableros</t>
  </si>
  <si>
    <t>Desmontaje de los equipos a cambiar</t>
  </si>
  <si>
    <t xml:space="preserve">(*) Montaje de los equipos nuevos , cableado, calibración de las protecciones y  verificacion de las protecciones con material de inyeccion  </t>
  </si>
  <si>
    <t xml:space="preserve">Suministro y FAT
Tablero MT 13,2 kV </t>
  </si>
  <si>
    <t xml:space="preserve">Suministro y FAT
Tablero Corriente Continu 1500V cc </t>
  </si>
  <si>
    <t xml:space="preserve">(*) calibración de las protecciones y   verificacion de las protecciones con material de inyeccion,
   </t>
  </si>
  <si>
    <t xml:space="preserve">(*) Montaje, cableado de los equipos
   </t>
  </si>
  <si>
    <t xml:space="preserve">Suministro y FAT
 Descargador   </t>
  </si>
  <si>
    <t>Descargador</t>
  </si>
  <si>
    <t xml:space="preserve">Suministro y FAT 
Transformadores de Traccion y 
Rectificadores de Potencia </t>
  </si>
  <si>
    <t xml:space="preserve">Suministro y FAT 
 Mandos y Control, Bloqueos  </t>
  </si>
  <si>
    <t>Suministro  y FAT 
Descargador</t>
  </si>
  <si>
    <t xml:space="preserve">Montaje de equipos proveniente de SER Independencia; 
Montaje de equipos nuevos   </t>
  </si>
  <si>
    <t xml:space="preserve">(*) Montaje de los 2 grupos Transformador-Rectificador proveniente de la SER "Independencia"   </t>
  </si>
  <si>
    <r>
      <t>Prueba de equipo en sitio ( electrica, …) en particular de los grupos proveniente de la SER Independencia ,</t>
    </r>
    <r>
      <rPr>
        <u val="single"/>
        <sz val="11"/>
        <rFont val="Arial"/>
        <family val="2"/>
      </rPr>
      <t xml:space="preserve"> despues del transporte  </t>
    </r>
  </si>
  <si>
    <t xml:space="preserve">Transporte de los Transformadores de Traccion y Rectificadores de Potencia proveniente de la SER Independencia </t>
  </si>
  <si>
    <t xml:space="preserve">(*)Transporte de los 2 grupos Transformador-Rectificador proveniente de la SER "Independencia"  </t>
  </si>
  <si>
    <t>Suministro  y FAT 
descargador</t>
  </si>
  <si>
    <t xml:space="preserve">Suministro y FAT 
Mandos y Control, Bloqueos  </t>
  </si>
  <si>
    <t>Instalacion  Equipos diversos  y Certificado FAT</t>
  </si>
  <si>
    <t>Pruebas en sitio</t>
  </si>
  <si>
    <t xml:space="preserve">(*) Telemando S.E.R.s  (Local) incluyendo el suministro ,
  las pruebas  en sitio y todas la adecuaciones ( hardware y software) que se requerian   </t>
  </si>
  <si>
    <t xml:space="preserve">(***) Celda Secc.de alimentación bipolar (positivo y negativo) y los Seccionadores asociados ; 4000 A </t>
  </si>
  <si>
    <r>
      <t>(*) (**) (***) Cable tracción  Cu 1x</t>
    </r>
    <r>
      <rPr>
        <b/>
        <sz val="11"/>
        <rFont val="Arial"/>
        <family val="2"/>
      </rPr>
      <t>630</t>
    </r>
    <r>
      <rPr>
        <sz val="11"/>
        <rFont val="Arial"/>
        <family val="2"/>
      </rPr>
      <t xml:space="preserve">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Positivo y catenaria</t>
    </r>
  </si>
  <si>
    <r>
      <t>(*) (**) (***) Cable tracción Cu 1x</t>
    </r>
    <r>
      <rPr>
        <b/>
        <sz val="11"/>
        <rFont val="Arial"/>
        <family val="2"/>
      </rPr>
      <t>500</t>
    </r>
    <r>
      <rPr>
        <sz val="11"/>
        <rFont val="Arial"/>
        <family val="2"/>
      </rPr>
      <t xml:space="preserve">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Negativo y via </t>
    </r>
  </si>
  <si>
    <r>
      <rPr>
        <b/>
        <sz val="11"/>
        <rFont val="Arial"/>
        <family val="2"/>
      </rPr>
      <t xml:space="preserve">Adaptaciones </t>
    </r>
    <r>
      <rPr>
        <sz val="11"/>
        <rFont val="Arial"/>
        <family val="2"/>
      </rPr>
      <t>de los tableros corriente continua 1500V</t>
    </r>
  </si>
  <si>
    <t>(*) Montaje, cableado, calibración de las protecciones y   verificacion de las protecciones con material de inyeccion</t>
  </si>
  <si>
    <t>Desmontaje de los equipos obsoletos y/o de calibre no adaptado  y Adaptaciones de equipos</t>
  </si>
  <si>
    <r>
      <t xml:space="preserve">(***) Celda Secc.de alimentación bipolar (positivo y negativo) y los Seccionadores asociados ; </t>
    </r>
    <r>
      <rPr>
        <b/>
        <sz val="11"/>
        <rFont val="Arial"/>
        <family val="2"/>
      </rPr>
      <t>4000 A</t>
    </r>
  </si>
  <si>
    <r>
      <t xml:space="preserve">(*) (**) (***) Cable tracción Cu </t>
    </r>
    <r>
      <rPr>
        <b/>
        <sz val="11"/>
        <rFont val="Arial"/>
        <family val="2"/>
      </rPr>
      <t>1x630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Positivo y catenaria</t>
    </r>
  </si>
  <si>
    <r>
      <t xml:space="preserve">(*) (**) (***) Cable tracción Cu </t>
    </r>
    <r>
      <rPr>
        <b/>
        <sz val="11"/>
        <rFont val="Arial"/>
        <family val="2"/>
      </rPr>
      <t>1x500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Negativo y via</t>
    </r>
  </si>
  <si>
    <r>
      <rPr>
        <b/>
        <sz val="11"/>
        <rFont val="Arial"/>
        <family val="2"/>
      </rPr>
      <t>Adaptacion</t>
    </r>
    <r>
      <rPr>
        <sz val="11"/>
        <rFont val="Arial"/>
        <family val="2"/>
      </rPr>
      <t xml:space="preserve"> de los tableros corriente continua 1500V</t>
    </r>
  </si>
  <si>
    <r>
      <t xml:space="preserve">(*) (**) (***) Cable tracción  Cu </t>
    </r>
    <r>
      <rPr>
        <b/>
        <sz val="11"/>
        <rFont val="Arial"/>
        <family val="2"/>
      </rPr>
      <t>1x630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Positivo y Catenaria</t>
    </r>
  </si>
  <si>
    <r>
      <t xml:space="preserve">(*) (**) (***) Cable tracción Cu </t>
    </r>
    <r>
      <rPr>
        <b/>
        <sz val="11"/>
        <rFont val="Arial"/>
        <family val="2"/>
      </rPr>
      <t>1x500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Negativo y Via</t>
    </r>
  </si>
  <si>
    <r>
      <t xml:space="preserve">(***) Celda Secc.de alimentación bipolar (positivo y negativo) y los Seccionadores asociados  ; </t>
    </r>
    <r>
      <rPr>
        <b/>
        <sz val="11"/>
        <rFont val="Arial"/>
        <family val="2"/>
      </rPr>
      <t xml:space="preserve">3000 A </t>
    </r>
  </si>
  <si>
    <r>
      <t xml:space="preserve">(*) (**) (***) Cable tracción  Cu </t>
    </r>
    <r>
      <rPr>
        <b/>
        <sz val="11"/>
        <rFont val="Arial"/>
        <family val="2"/>
      </rPr>
      <t>1x630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Positivo y catenaria</t>
    </r>
  </si>
  <si>
    <r>
      <t>(*) (**) (***) Cable tracción Cu 1</t>
    </r>
    <r>
      <rPr>
        <b/>
        <sz val="11"/>
        <rFont val="Arial"/>
        <family val="2"/>
      </rPr>
      <t>x500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Negativo y via </t>
    </r>
  </si>
  <si>
    <t xml:space="preserve">Desmontaje de los equipos obsoletos y/o de calibre no adaptado  y Adaptacion de equipos  </t>
  </si>
  <si>
    <t>Suministro  y FAT Descargador</t>
  </si>
  <si>
    <t>Línea D: POTENCIA</t>
  </si>
  <si>
    <t>LD-POT</t>
  </si>
  <si>
    <t>TOTAL COTIZADO LD-POT</t>
  </si>
  <si>
    <t>(*) Adecuación local y O.C. de segunda etapa</t>
  </si>
  <si>
    <t>(*) Adecuación Sistema puesta a tierra</t>
  </si>
  <si>
    <t>Rubro</t>
  </si>
  <si>
    <t>Descripción</t>
  </si>
  <si>
    <t>U</t>
  </si>
  <si>
    <t>Cantidad</t>
  </si>
  <si>
    <t>Subtotal $</t>
  </si>
  <si>
    <t>Limpieza de Terreno, Desmonte y Demoliciones</t>
  </si>
  <si>
    <t>Movimiento de Suelos</t>
  </si>
  <si>
    <t>Estructura de Hormigón Armado</t>
  </si>
  <si>
    <t>Pavimentos y Veredas</t>
  </si>
  <si>
    <t>Impermeabilizaciones y Drenes</t>
  </si>
  <si>
    <t>Mamposterías</t>
  </si>
  <si>
    <t>Revoques, Enlucidos y Terminaciones</t>
  </si>
  <si>
    <t>Contrapisos y Carpetas</t>
  </si>
  <si>
    <t>Solados</t>
  </si>
  <si>
    <t>Carpintería Metálica (incluido Pintura)</t>
  </si>
  <si>
    <t>Herrería (Incluido Pintura y Galvanizados en caliente s/corresponda)</t>
  </si>
  <si>
    <t>Pintura</t>
  </si>
  <si>
    <t>Varios</t>
  </si>
  <si>
    <t>Precio    Unitario</t>
  </si>
  <si>
    <t>Precio         Subtotal</t>
  </si>
  <si>
    <t>Limpieza de Terreno, Desmonte, Retiro señalética vial, refugios, alumbrado, etc.</t>
  </si>
  <si>
    <t>Demolición de Vereda y remoción de terreno vegetal</t>
  </si>
  <si>
    <t>m2</t>
  </si>
  <si>
    <t>Restitución de Pavimento (incluido cordón cuneta de hormigón armado)</t>
  </si>
  <si>
    <t>Reconstrucción de veredas completa</t>
  </si>
  <si>
    <t xml:space="preserve">Demarcación Vial </t>
  </si>
  <si>
    <t>Reubicación refugios de autotransporte, señalética vial, equipamiento urbano, alumbrado</t>
  </si>
  <si>
    <r>
      <t>m</t>
    </r>
    <r>
      <rPr>
        <vertAlign val="superscript"/>
        <sz val="10"/>
        <rFont val="Arial"/>
        <family val="2"/>
      </rPr>
      <t>2</t>
    </r>
  </si>
  <si>
    <t>Piso Tipo B -solado cerámico antideslizante tipo Pisodur o similar 30x30</t>
  </si>
  <si>
    <t>Piso Tipo I - Escalón y contraescalón de cemento c/endurecedor</t>
  </si>
  <si>
    <t>u</t>
  </si>
  <si>
    <t>Tipo P11</t>
  </si>
  <si>
    <t xml:space="preserve">Pasamanos escaleras y estructura met. c/baranda </t>
  </si>
  <si>
    <t>Tipo LA Látex en muros interiores</t>
  </si>
  <si>
    <t>Tipo LA Látex en cielorrasos armados de placas de yeso</t>
  </si>
  <si>
    <t>Pintura de cañería de instalaciones</t>
  </si>
  <si>
    <t>Pintura de advertencia / seguridad s/ norma</t>
  </si>
  <si>
    <t>Limpieza periódica de obra</t>
  </si>
  <si>
    <t>Limpieza final de obra</t>
  </si>
  <si>
    <t>Puesta en marcha de toda la instalación</t>
  </si>
  <si>
    <t>Tipo T1</t>
  </si>
  <si>
    <t>Tipo P22</t>
  </si>
  <si>
    <t>RT1 - Reja perimetral Transformadores</t>
  </si>
  <si>
    <t>Tipo M6 - Tabique Compuesto</t>
  </si>
  <si>
    <t>Tipo M2 - Tabique Ladrillo Portante 12/18/33</t>
  </si>
  <si>
    <t>Tipo EC Antioxido Sintetico y Esmalte Sintetico</t>
  </si>
  <si>
    <t>Tipo ES Esmalte Sintetico para locales tecnicos h=S/Planilla T. y C./ a Definir</t>
  </si>
  <si>
    <t>Demolicion de Tabiques Interiores y estructura de H.A.</t>
  </si>
  <si>
    <t>Escalera Metalica tipo caracol Acceso a Sala Ventilacion R=90</t>
  </si>
  <si>
    <t>Excavación para entrada de equipos sobre losa</t>
  </si>
  <si>
    <t>Readecuación de fundaciónes existentes</t>
  </si>
  <si>
    <t>Fundación escalera</t>
  </si>
  <si>
    <t>Reconstrucción de Membrana Asfáltica de 4 mm de espesor con geotextil de zona acceso de equipos (incluido protección mecánica)</t>
  </si>
  <si>
    <t>Apoyo de ventiladores</t>
  </si>
  <si>
    <t>Piso EP - Pintura Epoxi sobre piso tipo H</t>
  </si>
  <si>
    <t>Hormigón H30 Hormigón c/endurecedor no metálico e=0,07</t>
  </si>
  <si>
    <t>(*) Sistema detec., alarma y extinción incendios (incl. CO2)</t>
  </si>
  <si>
    <t>LICITACIÓN PÚBLICA N° 201/2016</t>
  </si>
  <si>
    <r>
      <t>(***) Cable  Cu 1x630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Positivo- Feeder entre las 2 estaciones Terminales _1 cable por vía</t>
    </r>
  </si>
  <si>
    <t>ESPECIALIDAD : POTENCIA</t>
  </si>
  <si>
    <t xml:space="preserve">Bloqueos SER </t>
  </si>
  <si>
    <t>Conjunto de piezas de respuestos por 5 años de mantenimiento: la empresa entregará dentro de su oferta una lista suficientemente completa, demonstrando que el número de piezas permite cumplir con un nivel de disponibilidad alto.</t>
  </si>
  <si>
    <r>
      <t>(*), (**),(***) 
Cable Aluminium tripolar (Al 3x300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)  (LSHF; FR) </t>
    </r>
  </si>
  <si>
    <t>(***) Transformador de Tracción 4400 KVA, tipo seco, 13,2 kV -1,2kV dodecafasico  Y-y0-d11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</si>
</sst>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\ #,##0.00"/>
    <numFmt numFmtId="166" formatCode="[$USS]\ #,##0.00"/>
    <numFmt numFmtId="167" formatCode="[$€-2]\ #,##0.00"/>
    <numFmt numFmtId="168" formatCode="[$$-2C0A]\ #,##0.00"/>
    <numFmt numFmtId="169" formatCode="#,##0.00\ _€"/>
    <numFmt numFmtId="170" formatCode="[$EUR]\ #,##0.00"/>
    <numFmt numFmtId="171" formatCode="[$USD]\ 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u val="double"/>
      <sz val="12"/>
      <name val="Times New Roman"/>
      <family val="1"/>
    </font>
    <font>
      <b/>
      <i/>
      <u val="double"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20"/>
      <color indexed="8"/>
      <name val="Arial Black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u val="double"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u val="double"/>
      <sz val="14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vertAlign val="superscript"/>
      <sz val="11"/>
      <name val="Arial"/>
      <family val="2"/>
    </font>
    <font>
      <sz val="18"/>
      <color indexed="8"/>
      <name val="Swis721 Blk BT"/>
      <family val="2"/>
    </font>
    <font>
      <b/>
      <sz val="8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medium"/>
      <right/>
      <top style="medium"/>
      <bottom style="dotted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double"/>
      <top style="double"/>
      <bottom style="double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medium"/>
      <right style="medium"/>
      <top style="hair"/>
      <bottom style="medium"/>
    </border>
    <border>
      <left/>
      <right/>
      <top style="hair"/>
      <bottom/>
    </border>
    <border>
      <left style="medium"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/>
    </border>
    <border>
      <left style="medium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3" fillId="33" borderId="10" xfId="0" applyFont="1" applyFill="1" applyBorder="1" applyAlignment="1">
      <alignment horizontal="center" vertical="center"/>
    </xf>
    <xf numFmtId="0" fontId="55" fillId="0" borderId="0" xfId="55">
      <alignment/>
      <protection/>
    </xf>
    <xf numFmtId="0" fontId="55" fillId="0" borderId="0" xfId="55" applyBorder="1">
      <alignment/>
      <protection/>
    </xf>
    <xf numFmtId="0" fontId="16" fillId="0" borderId="0" xfId="55" applyFont="1">
      <alignment/>
      <protection/>
    </xf>
    <xf numFmtId="0" fontId="1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0" xfId="55" applyFont="1" applyFill="1">
      <alignment/>
      <protection/>
    </xf>
    <xf numFmtId="0" fontId="19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55" fillId="0" borderId="0" xfId="55" applyBorder="1">
      <alignment/>
      <protection/>
    </xf>
    <xf numFmtId="10" fontId="1" fillId="0" borderId="0" xfId="58" applyNumberFormat="1" applyFont="1" applyBorder="1" applyAlignment="1">
      <alignment/>
    </xf>
    <xf numFmtId="0" fontId="1" fillId="0" borderId="0" xfId="55" applyFont="1" applyBorder="1" applyAlignment="1">
      <alignment horizontal="center"/>
      <protection/>
    </xf>
    <xf numFmtId="0" fontId="54" fillId="0" borderId="0" xfId="55" applyFont="1">
      <alignment/>
      <protection/>
    </xf>
    <xf numFmtId="0" fontId="8" fillId="0" borderId="0" xfId="0" applyFont="1" applyAlignment="1" applyProtection="1">
      <alignment horizontal="center" vertical="center"/>
      <protection hidden="1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47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7" xfId="47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47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 quotePrefix="1">
      <alignment horizontal="center" vertical="center"/>
      <protection hidden="1"/>
    </xf>
    <xf numFmtId="169" fontId="3" fillId="0" borderId="19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20" xfId="0" applyNumberFormat="1" applyFont="1" applyFill="1" applyBorder="1" applyAlignment="1" quotePrefix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vertical="center"/>
    </xf>
    <xf numFmtId="169" fontId="3" fillId="0" borderId="22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8" fontId="2" fillId="35" borderId="13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8" fontId="7" fillId="0" borderId="24" xfId="0" applyNumberFormat="1" applyFont="1" applyBorder="1" applyAlignment="1">
      <alignment horizontal="right" vertical="center"/>
    </xf>
    <xf numFmtId="168" fontId="7" fillId="0" borderId="25" xfId="0" applyNumberFormat="1" applyFont="1" applyBorder="1" applyAlignment="1">
      <alignment horizontal="right" vertical="center"/>
    </xf>
    <xf numFmtId="168" fontId="7" fillId="0" borderId="26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2" fillId="0" borderId="0" xfId="0" applyFont="1" applyAlignment="1">
      <alignment wrapText="1"/>
    </xf>
    <xf numFmtId="0" fontId="3" fillId="0" borderId="2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165" fontId="2" fillId="0" borderId="28" xfId="47" applyNumberFormat="1" applyFont="1" applyFill="1" applyBorder="1" applyAlignment="1" quotePrefix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65" fontId="7" fillId="0" borderId="28" xfId="0" applyNumberFormat="1" applyFont="1" applyBorder="1" applyAlignment="1" applyProtection="1" quotePrefix="1">
      <alignment horizontal="right" vertical="center"/>
      <protection hidden="1"/>
    </xf>
    <xf numFmtId="169" fontId="7" fillId="0" borderId="28" xfId="0" applyNumberFormat="1" applyFont="1" applyBorder="1" applyAlignment="1" applyProtection="1" quotePrefix="1">
      <alignment horizontal="right" vertical="center"/>
      <protection hidden="1"/>
    </xf>
    <xf numFmtId="169" fontId="7" fillId="0" borderId="37" xfId="0" applyNumberFormat="1" applyFont="1" applyBorder="1" applyAlignment="1" applyProtection="1" quotePrefix="1">
      <alignment horizontal="right" vertical="center"/>
      <protection hidden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165" fontId="7" fillId="0" borderId="42" xfId="0" applyNumberFormat="1" applyFont="1" applyBorder="1" applyAlignment="1" applyProtection="1" quotePrefix="1">
      <alignment horizontal="right" vertical="center"/>
      <protection hidden="1"/>
    </xf>
    <xf numFmtId="166" fontId="7" fillId="0" borderId="42" xfId="0" applyNumberFormat="1" applyFont="1" applyBorder="1" applyAlignment="1" applyProtection="1" quotePrefix="1">
      <alignment horizontal="right" vertical="center"/>
      <protection hidden="1"/>
    </xf>
    <xf numFmtId="167" fontId="7" fillId="0" borderId="43" xfId="0" applyNumberFormat="1" applyFont="1" applyBorder="1" applyAlignment="1" applyProtection="1" quotePrefix="1">
      <alignment horizontal="right" vertical="center"/>
      <protection hidden="1"/>
    </xf>
    <xf numFmtId="165" fontId="8" fillId="0" borderId="44" xfId="0" applyNumberFormat="1" applyFont="1" applyBorder="1" applyAlignment="1" applyProtection="1" quotePrefix="1">
      <alignment horizontal="right" vertical="center"/>
      <protection hidden="1"/>
    </xf>
    <xf numFmtId="169" fontId="8" fillId="0" borderId="44" xfId="0" applyNumberFormat="1" applyFont="1" applyBorder="1" applyAlignment="1" applyProtection="1" quotePrefix="1">
      <alignment horizontal="right" vertical="center"/>
      <protection hidden="1"/>
    </xf>
    <xf numFmtId="0" fontId="0" fillId="0" borderId="0" xfId="0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9" fontId="7" fillId="0" borderId="45" xfId="0" applyNumberFormat="1" applyFont="1" applyBorder="1" applyAlignment="1" applyProtection="1">
      <alignment horizontal="right" vertical="center"/>
      <protection hidden="1"/>
    </xf>
    <xf numFmtId="169" fontId="7" fillId="0" borderId="46" xfId="0" applyNumberFormat="1" applyFont="1" applyBorder="1" applyAlignment="1" applyProtection="1">
      <alignment horizontal="right" vertical="center"/>
      <protection hidden="1"/>
    </xf>
    <xf numFmtId="0" fontId="2" fillId="0" borderId="47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7" xfId="47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 quotePrefix="1">
      <alignment vertical="center"/>
    </xf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14" fillId="0" borderId="0" xfId="0" applyNumberFormat="1" applyFont="1" applyBorder="1" applyAlignment="1" applyProtection="1">
      <alignment horizontal="center" vertical="center"/>
      <protection hidden="1"/>
    </xf>
    <xf numFmtId="0" fontId="8" fillId="0" borderId="12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165" fontId="8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28" xfId="0" applyNumberFormat="1" applyFont="1" applyFill="1" applyBorder="1" applyAlignment="1" quotePrefix="1">
      <alignment vertical="center"/>
    </xf>
    <xf numFmtId="167" fontId="2" fillId="0" borderId="50" xfId="0" applyNumberFormat="1" applyFont="1" applyFill="1" applyBorder="1" applyAlignment="1">
      <alignment vertical="center"/>
    </xf>
    <xf numFmtId="165" fontId="2" fillId="0" borderId="51" xfId="47" applyNumberFormat="1" applyFont="1" applyBorder="1" applyAlignment="1" quotePrefix="1">
      <alignment horizontal="right" vertical="center"/>
    </xf>
    <xf numFmtId="165" fontId="2" fillId="0" borderId="14" xfId="47" applyNumberFormat="1" applyFont="1" applyFill="1" applyBorder="1" applyAlignment="1" quotePrefix="1">
      <alignment horizontal="right" vertical="center"/>
    </xf>
    <xf numFmtId="165" fontId="2" fillId="0" borderId="13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 quotePrefix="1">
      <alignment vertical="center"/>
    </xf>
    <xf numFmtId="0" fontId="2" fillId="0" borderId="5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165" fontId="2" fillId="0" borderId="20" xfId="47" applyNumberFormat="1" applyFont="1" applyFill="1" applyBorder="1" applyAlignment="1" quotePrefix="1">
      <alignment horizontal="right" vertical="center"/>
    </xf>
    <xf numFmtId="165" fontId="2" fillId="0" borderId="2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168" fontId="2" fillId="35" borderId="53" xfId="0" applyNumberFormat="1" applyFont="1" applyFill="1" applyBorder="1" applyAlignment="1">
      <alignment vertical="center"/>
    </xf>
    <xf numFmtId="167" fontId="2" fillId="0" borderId="5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167" fontId="2" fillId="0" borderId="50" xfId="0" applyNumberFormat="1" applyFont="1" applyFill="1" applyBorder="1" applyAlignment="1">
      <alignment/>
    </xf>
    <xf numFmtId="167" fontId="2" fillId="35" borderId="13" xfId="0" applyNumberFormat="1" applyFont="1" applyFill="1" applyBorder="1" applyAlignment="1">
      <alignment/>
    </xf>
    <xf numFmtId="167" fontId="2" fillId="35" borderId="13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/>
    </xf>
    <xf numFmtId="168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5" fontId="2" fillId="0" borderId="19" xfId="47" applyNumberFormat="1" applyFont="1" applyFill="1" applyBorder="1" applyAlignment="1" quotePrefix="1">
      <alignment horizontal="right"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65" fontId="2" fillId="0" borderId="19" xfId="47" applyNumberFormat="1" applyFont="1" applyBorder="1" applyAlignment="1" quotePrefix="1">
      <alignment horizontal="right" vertical="center"/>
    </xf>
    <xf numFmtId="0" fontId="3" fillId="0" borderId="19" xfId="0" applyFont="1" applyBorder="1" applyAlignment="1">
      <alignment horizontal="right" vertical="center"/>
    </xf>
    <xf numFmtId="1" fontId="2" fillId="0" borderId="19" xfId="47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Border="1" applyAlignment="1" applyProtection="1" quotePrefix="1">
      <alignment horizont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2" fontId="28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5" fillId="33" borderId="56" xfId="0" applyFont="1" applyFill="1" applyBorder="1" applyAlignment="1" applyProtection="1">
      <alignment horizontal="center" vertical="center" wrapText="1"/>
      <protection hidden="1"/>
    </xf>
    <xf numFmtId="0" fontId="5" fillId="33" borderId="57" xfId="0" applyFont="1" applyFill="1" applyBorder="1" applyAlignment="1" applyProtection="1">
      <alignment horizontal="center" vertical="center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1" fillId="36" borderId="11" xfId="0" applyFont="1" applyFill="1" applyBorder="1" applyAlignment="1" applyProtection="1" quotePrefix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0" fontId="33" fillId="0" borderId="11" xfId="0" applyFont="1" applyBorder="1" applyAlignment="1" applyProtection="1">
      <alignment/>
      <protection hidden="1"/>
    </xf>
    <xf numFmtId="0" fontId="32" fillId="0" borderId="12" xfId="0" applyFont="1" applyBorder="1" applyAlignment="1" applyProtection="1">
      <alignment wrapText="1"/>
      <protection hidden="1"/>
    </xf>
    <xf numFmtId="0" fontId="0" fillId="0" borderId="58" xfId="0" applyFont="1" applyFill="1" applyBorder="1" applyAlignment="1" applyProtection="1" quotePrefix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justify" wrapText="1"/>
      <protection hidden="1"/>
    </xf>
    <xf numFmtId="0" fontId="0" fillId="0" borderId="20" xfId="0" applyFont="1" applyFill="1" applyBorder="1" applyAlignment="1" applyProtection="1">
      <alignment horizontal="center" wrapText="1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0" fillId="0" borderId="59" xfId="0" applyNumberFormat="1" applyFont="1" applyBorder="1" applyAlignment="1" applyProtection="1">
      <alignment/>
      <protection hidden="1"/>
    </xf>
    <xf numFmtId="165" fontId="3" fillId="0" borderId="6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0" xfId="0" applyFont="1" applyFill="1" applyBorder="1" applyAlignment="1" applyProtection="1">
      <alignment vertical="justify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left" vertical="justify" wrapText="1"/>
      <protection hidden="1"/>
    </xf>
    <xf numFmtId="0" fontId="2" fillId="0" borderId="62" xfId="0" applyFont="1" applyFill="1" applyBorder="1" applyAlignment="1" applyProtection="1">
      <alignment horizontal="left" vertical="justify" wrapText="1"/>
      <protection hidden="1"/>
    </xf>
    <xf numFmtId="0" fontId="28" fillId="0" borderId="0" xfId="0" applyFont="1" applyAlignment="1" applyProtection="1">
      <alignment horizontal="center"/>
      <protection hidden="1"/>
    </xf>
    <xf numFmtId="165" fontId="5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Fill="1" applyAlignment="1" applyProtection="1">
      <alignment vertical="center"/>
      <protection hidden="1"/>
    </xf>
    <xf numFmtId="165" fontId="3" fillId="0" borderId="0" xfId="0" applyNumberFormat="1" applyFont="1" applyFill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165" fontId="3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 quotePrefix="1">
      <alignment vertical="center"/>
      <protection hidden="1"/>
    </xf>
    <xf numFmtId="0" fontId="12" fillId="0" borderId="0" xfId="0" applyFont="1" applyFill="1" applyBorder="1" applyAlignment="1" applyProtection="1" quotePrefix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1" fillId="36" borderId="11" xfId="0" applyFont="1" applyFill="1" applyBorder="1" applyAlignment="1" applyProtection="1" quotePrefix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3" fillId="0" borderId="54" xfId="0" applyFont="1" applyBorder="1" applyAlignment="1" applyProtection="1">
      <alignment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right" vertical="center" wrapText="1"/>
      <protection hidden="1"/>
    </xf>
    <xf numFmtId="0" fontId="3" fillId="0" borderId="40" xfId="0" applyFont="1" applyFill="1" applyBorder="1" applyAlignment="1" applyProtection="1" quotePrefix="1">
      <alignment horizontal="center" vertical="center" wrapText="1"/>
      <protection hidden="1"/>
    </xf>
    <xf numFmtId="0" fontId="3" fillId="0" borderId="40" xfId="0" applyFont="1" applyFill="1" applyBorder="1" applyAlignment="1" applyProtection="1" quotePrefix="1">
      <alignment horizontal="right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vertical="center"/>
      <protection hidden="1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34" fillId="37" borderId="63" xfId="0" applyFont="1" applyFill="1" applyBorder="1" applyAlignment="1" applyProtection="1" quotePrefix="1">
      <alignment vertical="center"/>
      <protection hidden="1"/>
    </xf>
    <xf numFmtId="0" fontId="34" fillId="37" borderId="64" xfId="0" applyFont="1" applyFill="1" applyBorder="1" applyAlignment="1" applyProtection="1" quotePrefix="1">
      <alignment horizontal="left" vertical="justify" wrapText="1"/>
      <protection hidden="1"/>
    </xf>
    <xf numFmtId="0" fontId="35" fillId="0" borderId="65" xfId="0" applyFont="1" applyBorder="1" applyAlignment="1" applyProtection="1">
      <alignment horizontal="center"/>
      <protection hidden="1"/>
    </xf>
    <xf numFmtId="4" fontId="35" fillId="0" borderId="65" xfId="0" applyNumberFormat="1" applyFont="1" applyBorder="1" applyAlignment="1" applyProtection="1">
      <alignment horizontal="right"/>
      <protection hidden="1"/>
    </xf>
    <xf numFmtId="165" fontId="3" fillId="0" borderId="65" xfId="0" applyNumberFormat="1" applyFont="1" applyFill="1" applyBorder="1" applyAlignment="1" applyProtection="1">
      <alignment vertical="center"/>
      <protection hidden="1"/>
    </xf>
    <xf numFmtId="165" fontId="2" fillId="0" borderId="66" xfId="0" applyNumberFormat="1" applyFont="1" applyFill="1" applyBorder="1" applyAlignment="1" applyProtection="1">
      <alignment horizontal="right" vertical="center"/>
      <protection hidden="1"/>
    </xf>
    <xf numFmtId="165" fontId="3" fillId="0" borderId="10" xfId="0" applyNumberFormat="1" applyFont="1" applyFill="1" applyBorder="1" applyAlignment="1" applyProtection="1">
      <alignment/>
      <protection hidden="1"/>
    </xf>
    <xf numFmtId="0" fontId="0" fillId="0" borderId="67" xfId="0" applyFont="1" applyBorder="1" applyAlignment="1" applyProtection="1" quotePrefix="1">
      <alignment vertical="center"/>
      <protection hidden="1"/>
    </xf>
    <xf numFmtId="0" fontId="0" fillId="0" borderId="13" xfId="0" applyFont="1" applyFill="1" applyBorder="1" applyAlignment="1" applyProtection="1" quotePrefix="1">
      <alignment horizontal="left" vertical="justify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165" fontId="0" fillId="0" borderId="13" xfId="0" applyNumberFormat="1" applyFont="1" applyFill="1" applyBorder="1" applyAlignment="1" applyProtection="1">
      <alignment vertical="center"/>
      <protection hidden="1"/>
    </xf>
    <xf numFmtId="165" fontId="0" fillId="0" borderId="13" xfId="0" applyNumberFormat="1" applyFont="1" applyFill="1" applyBorder="1" applyAlignment="1" applyProtection="1">
      <alignment horizontal="right" vertical="center"/>
      <protection hidden="1"/>
    </xf>
    <xf numFmtId="165" fontId="13" fillId="0" borderId="6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165" fontId="13" fillId="0" borderId="68" xfId="0" applyNumberFormat="1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left" vertical="justify" wrapText="1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36" fillId="0" borderId="51" xfId="0" applyFont="1" applyFill="1" applyBorder="1" applyAlignment="1" applyProtection="1">
      <alignment vertical="justify" wrapText="1"/>
      <protection hidden="1"/>
    </xf>
    <xf numFmtId="0" fontId="36" fillId="0" borderId="51" xfId="0" applyFont="1" applyFill="1" applyBorder="1" applyAlignment="1" applyProtection="1">
      <alignment horizontal="center"/>
      <protection hidden="1"/>
    </xf>
    <xf numFmtId="4" fontId="72" fillId="0" borderId="51" xfId="0" applyNumberFormat="1" applyFont="1" applyFill="1" applyBorder="1" applyAlignment="1" applyProtection="1">
      <alignment horizontal="right"/>
      <protection hidden="1"/>
    </xf>
    <xf numFmtId="165" fontId="0" fillId="0" borderId="51" xfId="0" applyNumberFormat="1" applyFont="1" applyFill="1" applyBorder="1" applyAlignment="1" applyProtection="1">
      <alignment vertical="center"/>
      <protection hidden="1"/>
    </xf>
    <xf numFmtId="165" fontId="0" fillId="0" borderId="51" xfId="0" applyNumberFormat="1" applyFont="1" applyFill="1" applyBorder="1" applyAlignment="1" applyProtection="1">
      <alignment horizontal="right" vertical="center"/>
      <protection hidden="1"/>
    </xf>
    <xf numFmtId="165" fontId="13" fillId="0" borderId="69" xfId="0" applyNumberFormat="1" applyFont="1" applyFill="1" applyBorder="1" applyAlignment="1" applyProtection="1">
      <alignment/>
      <protection hidden="1"/>
    </xf>
    <xf numFmtId="0" fontId="35" fillId="0" borderId="20" xfId="0" applyFont="1" applyBorder="1" applyAlignment="1" applyProtection="1">
      <alignment horizontal="center"/>
      <protection hidden="1"/>
    </xf>
    <xf numFmtId="4" fontId="73" fillId="0" borderId="20" xfId="0" applyNumberFormat="1" applyFont="1" applyBorder="1" applyAlignment="1" applyProtection="1">
      <alignment horizontal="right"/>
      <protection hidden="1"/>
    </xf>
    <xf numFmtId="165" fontId="2" fillId="0" borderId="20" xfId="0" applyNumberFormat="1" applyFont="1" applyFill="1" applyBorder="1" applyAlignment="1" applyProtection="1">
      <alignment vertical="center"/>
      <protection hidden="1"/>
    </xf>
    <xf numFmtId="165" fontId="0" fillId="0" borderId="59" xfId="0" applyNumberFormat="1" applyFont="1" applyFill="1" applyBorder="1" applyAlignment="1" applyProtection="1">
      <alignment horizontal="right" vertical="center"/>
      <protection hidden="1"/>
    </xf>
    <xf numFmtId="0" fontId="15" fillId="0" borderId="13" xfId="0" applyFont="1" applyFill="1" applyBorder="1" applyAlignment="1" applyProtection="1" quotePrefix="1">
      <alignment horizontal="left" vertical="justify" wrapText="1"/>
      <protection hidden="1"/>
    </xf>
    <xf numFmtId="165" fontId="13" fillId="0" borderId="70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left" vertical="justify" wrapText="1"/>
      <protection hidden="1"/>
    </xf>
    <xf numFmtId="0" fontId="36" fillId="0" borderId="61" xfId="0" applyFont="1" applyBorder="1" applyAlignment="1" applyProtection="1" quotePrefix="1">
      <alignment vertical="center"/>
      <protection hidden="1"/>
    </xf>
    <xf numFmtId="0" fontId="36" fillId="0" borderId="51" xfId="0" applyFont="1" applyFill="1" applyBorder="1" applyAlignment="1" applyProtection="1" quotePrefix="1">
      <alignment horizontal="left" vertical="justify" wrapText="1"/>
      <protection hidden="1"/>
    </xf>
    <xf numFmtId="43" fontId="72" fillId="0" borderId="51" xfId="47" applyNumberFormat="1" applyFont="1" applyFill="1" applyBorder="1" applyAlignment="1" applyProtection="1">
      <alignment/>
      <protection hidden="1"/>
    </xf>
    <xf numFmtId="0" fontId="34" fillId="37" borderId="71" xfId="0" applyFont="1" applyFill="1" applyBorder="1" applyAlignment="1" applyProtection="1" quotePrefix="1">
      <alignment vertical="center"/>
      <protection hidden="1"/>
    </xf>
    <xf numFmtId="0" fontId="34" fillId="37" borderId="72" xfId="0" applyFont="1" applyFill="1" applyBorder="1" applyAlignment="1" applyProtection="1" quotePrefix="1">
      <alignment horizontal="left" vertical="justify" wrapText="1"/>
      <protection hidden="1"/>
    </xf>
    <xf numFmtId="4" fontId="72" fillId="0" borderId="28" xfId="0" applyNumberFormat="1" applyFont="1" applyFill="1" applyBorder="1" applyAlignment="1" applyProtection="1">
      <alignment horizontal="right"/>
      <protection hidden="1"/>
    </xf>
    <xf numFmtId="165" fontId="13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3" fontId="2" fillId="0" borderId="0" xfId="0" applyNumberFormat="1" applyFont="1" applyAlignment="1" applyProtection="1">
      <alignment/>
      <protection hidden="1"/>
    </xf>
    <xf numFmtId="0" fontId="36" fillId="0" borderId="67" xfId="0" applyFont="1" applyBorder="1" applyAlignment="1" applyProtection="1" quotePrefix="1">
      <alignment vertical="center"/>
      <protection hidden="1"/>
    </xf>
    <xf numFmtId="0" fontId="36" fillId="0" borderId="14" xfId="0" applyFont="1" applyFill="1" applyBorder="1" applyAlignment="1" applyProtection="1">
      <alignment horizontal="left" vertical="justify" wrapText="1"/>
      <protection hidden="1"/>
    </xf>
    <xf numFmtId="0" fontId="36" fillId="0" borderId="14" xfId="0" applyFont="1" applyFill="1" applyBorder="1" applyAlignment="1" applyProtection="1">
      <alignment horizontal="center"/>
      <protection hidden="1"/>
    </xf>
    <xf numFmtId="4" fontId="72" fillId="0" borderId="14" xfId="0" applyNumberFormat="1" applyFont="1" applyFill="1" applyBorder="1" applyAlignment="1" applyProtection="1">
      <alignment horizontal="right"/>
      <protection hidden="1"/>
    </xf>
    <xf numFmtId="165" fontId="0" fillId="0" borderId="14" xfId="0" applyNumberFormat="1" applyFont="1" applyFill="1" applyBorder="1" applyAlignment="1" applyProtection="1">
      <alignment vertical="center"/>
      <protection hidden="1"/>
    </xf>
    <xf numFmtId="165" fontId="0" fillId="0" borderId="14" xfId="0" applyNumberFormat="1" applyFont="1" applyFill="1" applyBorder="1" applyAlignment="1" applyProtection="1">
      <alignment horizontal="right" vertical="center"/>
      <protection hidden="1"/>
    </xf>
    <xf numFmtId="4" fontId="73" fillId="0" borderId="65" xfId="0" applyNumberFormat="1" applyFont="1" applyBorder="1" applyAlignment="1" applyProtection="1">
      <alignment horizontal="right"/>
      <protection hidden="1"/>
    </xf>
    <xf numFmtId="165" fontId="2" fillId="0" borderId="65" xfId="0" applyNumberFormat="1" applyFont="1" applyFill="1" applyBorder="1" applyAlignment="1" applyProtection="1">
      <alignment vertical="center"/>
      <protection hidden="1"/>
    </xf>
    <xf numFmtId="165" fontId="0" fillId="0" borderId="66" xfId="0" applyNumberFormat="1" applyFont="1" applyFill="1" applyBorder="1" applyAlignment="1" applyProtection="1">
      <alignment horizontal="right" vertical="center"/>
      <protection hidden="1"/>
    </xf>
    <xf numFmtId="0" fontId="0" fillId="0" borderId="14" xfId="0" applyFont="1" applyBorder="1" applyAlignment="1" applyProtection="1">
      <alignment vertical="justify" wrapText="1"/>
      <protection hidden="1"/>
    </xf>
    <xf numFmtId="0" fontId="0" fillId="0" borderId="14" xfId="0" applyFont="1" applyBorder="1" applyAlignment="1" applyProtection="1">
      <alignment horizontal="left" vertical="justify" wrapText="1"/>
      <protection hidden="1"/>
    </xf>
    <xf numFmtId="0" fontId="0" fillId="0" borderId="13" xfId="0" applyFont="1" applyBorder="1" applyAlignment="1" applyProtection="1">
      <alignment vertical="justify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 quotePrefix="1">
      <alignment vertical="center" wrapText="1"/>
      <protection hidden="1"/>
    </xf>
    <xf numFmtId="0" fontId="0" fillId="0" borderId="14" xfId="0" applyFont="1" applyBorder="1" applyAlignment="1" applyProtection="1" quotePrefix="1">
      <alignment horizontal="left" vertical="justify" wrapText="1"/>
      <protection hidden="1"/>
    </xf>
    <xf numFmtId="0" fontId="36" fillId="0" borderId="51" xfId="0" applyFont="1" applyBorder="1" applyAlignment="1" applyProtection="1">
      <alignment vertical="justify" wrapText="1"/>
      <protection hidden="1"/>
    </xf>
    <xf numFmtId="0" fontId="36" fillId="0" borderId="51" xfId="0" applyFont="1" applyBorder="1" applyAlignment="1" applyProtection="1">
      <alignment horizontal="center"/>
      <protection hidden="1"/>
    </xf>
    <xf numFmtId="4" fontId="72" fillId="0" borderId="51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51" xfId="0" applyFont="1" applyBorder="1" applyAlignment="1" applyProtection="1">
      <alignment horizontal="center"/>
      <protection hidden="1"/>
    </xf>
    <xf numFmtId="165" fontId="35" fillId="0" borderId="65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left" vertical="justify" wrapText="1"/>
      <protection hidden="1"/>
    </xf>
    <xf numFmtId="4" fontId="72" fillId="0" borderId="14" xfId="0" applyNumberFormat="1" applyFont="1" applyBorder="1" applyAlignment="1" applyProtection="1">
      <alignment horizontal="right"/>
      <protection hidden="1"/>
    </xf>
    <xf numFmtId="165" fontId="36" fillId="0" borderId="14" xfId="0" applyNumberFormat="1" applyFont="1" applyFill="1" applyBorder="1" applyAlignment="1" applyProtection="1">
      <alignment vertical="center"/>
      <protection hidden="1"/>
    </xf>
    <xf numFmtId="165" fontId="13" fillId="0" borderId="73" xfId="0" applyNumberFormat="1" applyFont="1" applyFill="1" applyBorder="1" applyAlignment="1" applyProtection="1">
      <alignment/>
      <protection hidden="1"/>
    </xf>
    <xf numFmtId="165" fontId="36" fillId="0" borderId="51" xfId="0" applyNumberFormat="1" applyFont="1" applyFill="1" applyBorder="1" applyAlignment="1" applyProtection="1">
      <alignment vertical="center"/>
      <protection hidden="1"/>
    </xf>
    <xf numFmtId="165" fontId="36" fillId="0" borderId="13" xfId="0" applyNumberFormat="1" applyFont="1" applyFill="1" applyBorder="1" applyAlignment="1" applyProtection="1">
      <alignment vertical="center"/>
      <protection hidden="1"/>
    </xf>
    <xf numFmtId="0" fontId="36" fillId="0" borderId="74" xfId="0" applyFont="1" applyBorder="1" applyAlignment="1" applyProtection="1" quotePrefix="1">
      <alignment vertical="center"/>
      <protection hidden="1"/>
    </xf>
    <xf numFmtId="165" fontId="36" fillId="0" borderId="28" xfId="0" applyNumberFormat="1" applyFont="1" applyFill="1" applyBorder="1" applyAlignment="1" applyProtection="1">
      <alignment vertical="center"/>
      <protection hidden="1"/>
    </xf>
    <xf numFmtId="165" fontId="0" fillId="0" borderId="52" xfId="0" applyNumberFormat="1" applyFont="1" applyFill="1" applyBorder="1" applyAlignment="1" applyProtection="1">
      <alignment horizontal="right" vertical="center"/>
      <protection hidden="1"/>
    </xf>
    <xf numFmtId="0" fontId="36" fillId="0" borderId="13" xfId="0" applyFont="1" applyBorder="1" applyAlignment="1" applyProtection="1">
      <alignment horizontal="left" vertical="justify" wrapText="1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36" fillId="0" borderId="14" xfId="0" applyFont="1" applyFill="1" applyBorder="1" applyAlignment="1" applyProtection="1" quotePrefix="1">
      <alignment horizontal="left" vertical="justify" wrapText="1"/>
      <protection hidden="1"/>
    </xf>
    <xf numFmtId="2" fontId="36" fillId="0" borderId="52" xfId="0" applyNumberFormat="1" applyFont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vertical="justify" wrapText="1"/>
      <protection hidden="1"/>
    </xf>
    <xf numFmtId="0" fontId="2" fillId="0" borderId="65" xfId="0" applyFont="1" applyBorder="1" applyAlignment="1" applyProtection="1">
      <alignment horizontal="center"/>
      <protection hidden="1"/>
    </xf>
    <xf numFmtId="4" fontId="36" fillId="0" borderId="51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" fontId="3" fillId="0" borderId="0" xfId="0" applyNumberFormat="1" applyFont="1" applyAlignment="1" applyProtection="1">
      <alignment horizontal="right" vertical="center"/>
      <protection hidden="1"/>
    </xf>
    <xf numFmtId="0" fontId="0" fillId="0" borderId="14" xfId="0" applyFont="1" applyFill="1" applyBorder="1" applyAlignment="1" applyProtection="1" quotePrefix="1">
      <alignment horizontal="left" vertical="justify" wrapText="1"/>
      <protection hidden="1"/>
    </xf>
    <xf numFmtId="43" fontId="0" fillId="0" borderId="13" xfId="47" applyNumberFormat="1" applyFont="1" applyFill="1" applyBorder="1" applyAlignment="1" applyProtection="1">
      <alignment/>
      <protection hidden="1"/>
    </xf>
    <xf numFmtId="43" fontId="0" fillId="0" borderId="14" xfId="47" applyNumberFormat="1" applyFont="1" applyFill="1" applyBorder="1" applyAlignment="1" applyProtection="1">
      <alignment/>
      <protection hidden="1"/>
    </xf>
    <xf numFmtId="4" fontId="0" fillId="0" borderId="14" xfId="0" applyNumberFormat="1" applyFont="1" applyFill="1" applyBorder="1" applyAlignment="1" applyProtection="1">
      <alignment horizontal="right"/>
      <protection hidden="1"/>
    </xf>
    <xf numFmtId="165" fontId="2" fillId="0" borderId="13" xfId="0" applyNumberFormat="1" applyFont="1" applyFill="1" applyBorder="1" applyAlignment="1">
      <alignment vertical="center"/>
    </xf>
    <xf numFmtId="43" fontId="0" fillId="0" borderId="13" xfId="47" applyNumberFormat="1" applyFont="1" applyFill="1" applyBorder="1" applyAlignment="1" applyProtection="1">
      <alignment horizontal="right"/>
      <protection hidden="1"/>
    </xf>
    <xf numFmtId="43" fontId="0" fillId="0" borderId="14" xfId="47" applyNumberFormat="1" applyFont="1" applyFill="1" applyBorder="1" applyAlignment="1" applyProtection="1">
      <alignment horizontal="right"/>
      <protection hidden="1"/>
    </xf>
    <xf numFmtId="4" fontId="0" fillId="0" borderId="14" xfId="0" applyNumberFormat="1" applyFont="1" applyBorder="1" applyAlignment="1" applyProtection="1">
      <alignment horizontal="right"/>
      <protection hidden="1"/>
    </xf>
    <xf numFmtId="4" fontId="0" fillId="0" borderId="13" xfId="0" applyNumberFormat="1" applyFont="1" applyBorder="1" applyAlignment="1" applyProtection="1">
      <alignment horizontal="right"/>
      <protection hidden="1"/>
    </xf>
    <xf numFmtId="4" fontId="0" fillId="0" borderId="51" xfId="0" applyNumberFormat="1" applyFont="1" applyBorder="1" applyAlignment="1" applyProtection="1">
      <alignment horizontal="right"/>
      <protection hidden="1"/>
    </xf>
    <xf numFmtId="4" fontId="2" fillId="0" borderId="65" xfId="0" applyNumberFormat="1" applyFont="1" applyBorder="1" applyAlignment="1" applyProtection="1">
      <alignment horizontal="right"/>
      <protection hidden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/>
    </xf>
    <xf numFmtId="1" fontId="2" fillId="0" borderId="13" xfId="5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horizontal="center" vertical="center" wrapText="1"/>
    </xf>
    <xf numFmtId="1" fontId="3" fillId="38" borderId="13" xfId="5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8" borderId="13" xfId="0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1" fontId="2" fillId="0" borderId="52" xfId="50" applyNumberFormat="1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3" fontId="2" fillId="0" borderId="52" xfId="50" applyNumberFormat="1" applyFont="1" applyFill="1" applyBorder="1" applyAlignment="1">
      <alignment horizontal="center" vertical="center" wrapText="1"/>
    </xf>
    <xf numFmtId="3" fontId="2" fillId="38" borderId="52" xfId="0" applyNumberFormat="1" applyFont="1" applyFill="1" applyBorder="1" applyAlignment="1">
      <alignment horizontal="center" vertical="center" wrapText="1"/>
    </xf>
    <xf numFmtId="167" fontId="2" fillId="38" borderId="13" xfId="0" applyNumberFormat="1" applyFont="1" applyFill="1" applyBorder="1" applyAlignment="1">
      <alignment/>
    </xf>
    <xf numFmtId="168" fontId="2" fillId="38" borderId="13" xfId="0" applyNumberFormat="1" applyFont="1" applyFill="1" applyBorder="1" applyAlignment="1">
      <alignment vertical="center"/>
    </xf>
    <xf numFmtId="167" fontId="2" fillId="38" borderId="13" xfId="0" applyNumberFormat="1" applyFont="1" applyFill="1" applyBorder="1" applyAlignment="1">
      <alignment vertical="center"/>
    </xf>
    <xf numFmtId="168" fontId="2" fillId="38" borderId="53" xfId="0" applyNumberFormat="1" applyFont="1" applyFill="1" applyBorder="1" applyAlignment="1">
      <alignment vertical="center"/>
    </xf>
    <xf numFmtId="167" fontId="2" fillId="38" borderId="53" xfId="0" applyNumberFormat="1" applyFont="1" applyFill="1" applyBorder="1" applyAlignment="1">
      <alignment vertical="center"/>
    </xf>
    <xf numFmtId="0" fontId="2" fillId="0" borderId="13" xfId="50" applyNumberFormat="1" applyFont="1" applyFill="1" applyBorder="1" applyAlignment="1">
      <alignment horizontal="center" vertical="center" wrapText="1"/>
    </xf>
    <xf numFmtId="0" fontId="3" fillId="38" borderId="13" xfId="0" applyNumberFormat="1" applyFont="1" applyFill="1" applyBorder="1" applyAlignment="1">
      <alignment horizontal="left" vertical="center" wrapText="1"/>
    </xf>
    <xf numFmtId="0" fontId="2" fillId="38" borderId="13" xfId="50" applyNumberFormat="1" applyFont="1" applyFill="1" applyBorder="1" applyAlignment="1">
      <alignment horizontal="center" vertical="center" wrapText="1"/>
    </xf>
    <xf numFmtId="1" fontId="2" fillId="0" borderId="19" xfId="5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3" fillId="38" borderId="13" xfId="0" applyNumberFormat="1" applyFont="1" applyFill="1" applyBorder="1" applyAlignment="1">
      <alignment horizontal="center" vertical="center" wrapText="1"/>
    </xf>
    <xf numFmtId="0" fontId="3" fillId="38" borderId="14" xfId="0" applyNumberFormat="1" applyFont="1" applyFill="1" applyBorder="1" applyAlignment="1">
      <alignment horizontal="left" vertical="center" wrapText="1"/>
    </xf>
    <xf numFmtId="0" fontId="3" fillId="38" borderId="65" xfId="0" applyNumberFormat="1" applyFont="1" applyFill="1" applyBorder="1" applyAlignment="1">
      <alignment horizontal="center" vertical="center" wrapText="1"/>
    </xf>
    <xf numFmtId="0" fontId="3" fillId="38" borderId="65" xfId="50" applyNumberFormat="1" applyFont="1" applyFill="1" applyBorder="1" applyAlignment="1">
      <alignment horizontal="center" vertical="center" wrapText="1"/>
    </xf>
    <xf numFmtId="1" fontId="3" fillId="0" borderId="13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center" vertical="center" wrapText="1"/>
    </xf>
    <xf numFmtId="3" fontId="2" fillId="38" borderId="13" xfId="50" applyNumberFormat="1" applyFont="1" applyFill="1" applyBorder="1" applyAlignment="1">
      <alignment horizontal="center" vertical="center" wrapText="1"/>
    </xf>
    <xf numFmtId="168" fontId="2" fillId="38" borderId="65" xfId="0" applyNumberFormat="1" applyFont="1" applyFill="1" applyBorder="1" applyAlignment="1">
      <alignment vertical="center"/>
    </xf>
    <xf numFmtId="3" fontId="2" fillId="0" borderId="19" xfId="50" applyNumberFormat="1" applyFont="1" applyFill="1" applyBorder="1" applyAlignment="1">
      <alignment horizontal="center" vertical="center"/>
    </xf>
    <xf numFmtId="165" fontId="2" fillId="0" borderId="59" xfId="0" applyNumberFormat="1" applyFont="1" applyFill="1" applyBorder="1" applyAlignment="1" quotePrefix="1">
      <alignment vertical="center"/>
    </xf>
    <xf numFmtId="165" fontId="2" fillId="0" borderId="72" xfId="0" applyNumberFormat="1" applyFont="1" applyFill="1" applyBorder="1" applyAlignment="1" quotePrefix="1">
      <alignment vertical="center"/>
    </xf>
    <xf numFmtId="0" fontId="3" fillId="38" borderId="19" xfId="0" applyFont="1" applyFill="1" applyBorder="1" applyAlignment="1">
      <alignment vertical="center" wrapText="1"/>
    </xf>
    <xf numFmtId="0" fontId="2" fillId="38" borderId="19" xfId="0" applyNumberFormat="1" applyFont="1" applyFill="1" applyBorder="1" applyAlignment="1">
      <alignment horizontal="center" vertical="center"/>
    </xf>
    <xf numFmtId="3" fontId="2" fillId="38" borderId="19" xfId="0" applyNumberFormat="1" applyFont="1" applyFill="1" applyBorder="1" applyAlignment="1">
      <alignment horizontal="center" vertical="center"/>
    </xf>
    <xf numFmtId="3" fontId="2" fillId="38" borderId="19" xfId="50" applyNumberFormat="1" applyFont="1" applyFill="1" applyBorder="1" applyAlignment="1">
      <alignment horizontal="center" vertical="center"/>
    </xf>
    <xf numFmtId="0" fontId="2" fillId="0" borderId="14" xfId="50" applyNumberFormat="1" applyFont="1" applyFill="1" applyBorder="1" applyAlignment="1">
      <alignment horizontal="center" vertical="center"/>
    </xf>
    <xf numFmtId="165" fontId="2" fillId="0" borderId="50" xfId="50" applyNumberFormat="1" applyFont="1" applyFill="1" applyBorder="1" applyAlignment="1">
      <alignment vertical="center"/>
    </xf>
    <xf numFmtId="0" fontId="2" fillId="0" borderId="23" xfId="50" applyNumberFormat="1" applyFont="1" applyFill="1" applyBorder="1" applyAlignment="1">
      <alignment horizontal="center" vertical="center"/>
    </xf>
    <xf numFmtId="0" fontId="2" fillId="0" borderId="75" xfId="5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55" xfId="50" applyNumberFormat="1" applyFont="1" applyFill="1" applyBorder="1" applyAlignment="1">
      <alignment horizontal="center" vertical="center"/>
    </xf>
    <xf numFmtId="0" fontId="3" fillId="38" borderId="76" xfId="0" applyFont="1" applyFill="1" applyBorder="1" applyAlignment="1">
      <alignment vertical="center" wrapText="1"/>
    </xf>
    <xf numFmtId="0" fontId="0" fillId="38" borderId="76" xfId="0" applyFill="1" applyBorder="1" applyAlignment="1">
      <alignment horizontal="center" vertical="center"/>
    </xf>
    <xf numFmtId="168" fontId="2" fillId="38" borderId="76" xfId="0" applyNumberFormat="1" applyFont="1" applyFill="1" applyBorder="1" applyAlignment="1">
      <alignment vertical="center"/>
    </xf>
    <xf numFmtId="168" fontId="2" fillId="38" borderId="20" xfId="0" applyNumberFormat="1" applyFont="1" applyFill="1" applyBorder="1" applyAlignment="1">
      <alignment vertical="center"/>
    </xf>
    <xf numFmtId="165" fontId="2" fillId="0" borderId="50" xfId="0" applyNumberFormat="1" applyFont="1" applyFill="1" applyBorder="1" applyAlignment="1" quotePrefix="1">
      <alignment vertical="center"/>
    </xf>
    <xf numFmtId="0" fontId="3" fillId="38" borderId="19" xfId="0" applyFont="1" applyFill="1" applyBorder="1" applyAlignment="1">
      <alignment horizontal="center" vertical="center" wrapText="1"/>
    </xf>
    <xf numFmtId="165" fontId="2" fillId="38" borderId="20" xfId="0" applyNumberFormat="1" applyFont="1" applyFill="1" applyBorder="1" applyAlignment="1" quotePrefix="1">
      <alignment vertical="center"/>
    </xf>
    <xf numFmtId="3" fontId="2" fillId="0" borderId="28" xfId="50" applyNumberFormat="1" applyFont="1" applyFill="1" applyBorder="1" applyAlignment="1">
      <alignment horizontal="center" vertical="center"/>
    </xf>
    <xf numFmtId="3" fontId="2" fillId="0" borderId="14" xfId="5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right" vertical="center"/>
      <protection hidden="1"/>
    </xf>
    <xf numFmtId="171" fontId="8" fillId="0" borderId="10" xfId="0" applyNumberFormat="1" applyFont="1" applyBorder="1" applyAlignment="1" applyProtection="1">
      <alignment horizontal="right" vertical="center"/>
      <protection hidden="1"/>
    </xf>
    <xf numFmtId="0" fontId="3" fillId="38" borderId="65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50" xfId="50" applyNumberFormat="1" applyFont="1" applyFill="1" applyBorder="1" applyAlignment="1">
      <alignment horizontal="center" vertical="center" wrapText="1"/>
    </xf>
    <xf numFmtId="0" fontId="3" fillId="38" borderId="55" xfId="0" applyNumberFormat="1" applyFont="1" applyFill="1" applyBorder="1" applyAlignment="1">
      <alignment horizontal="center" vertical="center" wrapText="1"/>
    </xf>
    <xf numFmtId="0" fontId="3" fillId="38" borderId="55" xfId="0" applyNumberFormat="1" applyFont="1" applyFill="1" applyBorder="1" applyAlignment="1">
      <alignment horizontal="left" vertical="center" wrapText="1"/>
    </xf>
    <xf numFmtId="0" fontId="3" fillId="38" borderId="55" xfId="5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9" xfId="50" applyNumberFormat="1" applyFont="1" applyFill="1" applyBorder="1" applyAlignment="1">
      <alignment horizontal="center" vertical="center" wrapText="1"/>
    </xf>
    <xf numFmtId="0" fontId="2" fillId="38" borderId="19" xfId="0" applyNumberFormat="1" applyFont="1" applyFill="1" applyBorder="1" applyAlignment="1">
      <alignment horizontal="center" vertical="center" wrapText="1"/>
    </xf>
    <xf numFmtId="1" fontId="3" fillId="38" borderId="19" xfId="5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1" fontId="2" fillId="38" borderId="19" xfId="0" applyNumberFormat="1" applyFont="1" applyFill="1" applyBorder="1" applyAlignment="1">
      <alignment horizontal="center" vertical="center" wrapText="1"/>
    </xf>
    <xf numFmtId="3" fontId="2" fillId="0" borderId="19" xfId="50" applyNumberFormat="1" applyFont="1" applyFill="1" applyBorder="1" applyAlignment="1">
      <alignment horizontal="center" vertical="center" wrapText="1"/>
    </xf>
    <xf numFmtId="0" fontId="2" fillId="0" borderId="19" xfId="50" applyNumberFormat="1" applyFont="1" applyFill="1" applyBorder="1" applyAlignment="1">
      <alignment horizontal="center" vertical="center" wrapText="1"/>
    </xf>
    <xf numFmtId="0" fontId="3" fillId="38" borderId="19" xfId="0" applyNumberFormat="1" applyFont="1" applyFill="1" applyBorder="1" applyAlignment="1">
      <alignment horizontal="left" vertical="center" wrapText="1"/>
    </xf>
    <xf numFmtId="0" fontId="2" fillId="38" borderId="19" xfId="50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 quotePrefix="1">
      <alignment horizontal="right" vertical="center"/>
      <protection hidden="1"/>
    </xf>
    <xf numFmtId="0" fontId="21" fillId="36" borderId="11" xfId="0" applyFont="1" applyFill="1" applyBorder="1" applyAlignment="1" applyProtection="1">
      <alignment horizontal="center" vertical="center"/>
      <protection hidden="1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0" fontId="21" fillId="36" borderId="22" xfId="0" applyFont="1" applyFill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 quotePrefix="1">
      <alignment horizontal="center" vertical="center"/>
      <protection hidden="1"/>
    </xf>
    <xf numFmtId="0" fontId="8" fillId="0" borderId="78" xfId="0" applyFont="1" applyBorder="1" applyAlignment="1" applyProtection="1" quotePrefix="1">
      <alignment horizontal="center" vertical="center"/>
      <protection hidden="1"/>
    </xf>
    <xf numFmtId="0" fontId="8" fillId="0" borderId="44" xfId="0" applyFont="1" applyBorder="1" applyAlignment="1" applyProtection="1" quotePrefix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1" fillId="36" borderId="11" xfId="0" applyFont="1" applyFill="1" applyBorder="1" applyAlignment="1" applyProtection="1" quotePrefix="1">
      <alignment horizontal="center" vertical="center"/>
      <protection hidden="1"/>
    </xf>
    <xf numFmtId="0" fontId="31" fillId="36" borderId="12" xfId="0" applyFont="1" applyFill="1" applyBorder="1" applyAlignment="1" applyProtection="1" quotePrefix="1">
      <alignment horizontal="center" vertical="center"/>
      <protection hidden="1"/>
    </xf>
    <xf numFmtId="0" fontId="12" fillId="0" borderId="0" xfId="0" applyFont="1" applyFill="1" applyBorder="1" applyAlignment="1" applyProtection="1" quotePrefix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31" fillId="36" borderId="12" xfId="0" applyFont="1" applyFill="1" applyBorder="1" applyAlignment="1" applyProtection="1">
      <alignment horizontal="center"/>
      <protection hidden="1"/>
    </xf>
    <xf numFmtId="0" fontId="31" fillId="36" borderId="22" xfId="0" applyFont="1" applyFill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 quotePrefix="1">
      <alignment horizontal="right" vertical="center" wrapText="1"/>
      <protection hidden="1"/>
    </xf>
    <xf numFmtId="0" fontId="3" fillId="0" borderId="28" xfId="0" applyFont="1" applyBorder="1" applyAlignment="1" applyProtection="1" quotePrefix="1">
      <alignment horizontal="right" vertical="center" wrapText="1"/>
      <protection hidden="1"/>
    </xf>
    <xf numFmtId="0" fontId="3" fillId="0" borderId="42" xfId="0" applyFont="1" applyBorder="1" applyAlignment="1" applyProtection="1" quotePrefix="1">
      <alignment horizontal="right" vertical="center" wrapText="1"/>
      <protection hidden="1"/>
    </xf>
    <xf numFmtId="0" fontId="3" fillId="0" borderId="32" xfId="0" applyFont="1" applyFill="1" applyBorder="1" applyAlignment="1" applyProtection="1" quotePrefix="1">
      <alignment horizontal="center" vertical="center" wrapText="1"/>
      <protection hidden="1"/>
    </xf>
    <xf numFmtId="0" fontId="3" fillId="0" borderId="28" xfId="0" applyFont="1" applyFill="1" applyBorder="1" applyAlignment="1" applyProtection="1" quotePrefix="1">
      <alignment horizontal="center" vertical="center" wrapText="1"/>
      <protection hidden="1"/>
    </xf>
    <xf numFmtId="0" fontId="3" fillId="0" borderId="42" xfId="0" applyFont="1" applyFill="1" applyBorder="1" applyAlignment="1" applyProtection="1" quotePrefix="1">
      <alignment horizontal="center" vertical="center" wrapText="1"/>
      <protection hidden="1"/>
    </xf>
    <xf numFmtId="0" fontId="3" fillId="0" borderId="32" xfId="0" applyFont="1" applyFill="1" applyBorder="1" applyAlignment="1" applyProtection="1" quotePrefix="1">
      <alignment horizontal="right" vertical="center" wrapText="1"/>
      <protection hidden="1"/>
    </xf>
    <xf numFmtId="0" fontId="3" fillId="0" borderId="28" xfId="0" applyFont="1" applyFill="1" applyBorder="1" applyAlignment="1" applyProtection="1" quotePrefix="1">
      <alignment horizontal="right" vertical="center" wrapText="1"/>
      <protection hidden="1"/>
    </xf>
    <xf numFmtId="0" fontId="3" fillId="0" borderId="42" xfId="0" applyFont="1" applyFill="1" applyBorder="1" applyAlignment="1" applyProtection="1" quotePrefix="1">
      <alignment horizontal="right" vertical="center" wrapText="1"/>
      <protection hidden="1"/>
    </xf>
    <xf numFmtId="0" fontId="3" fillId="0" borderId="80" xfId="0" applyFont="1" applyFill="1" applyBorder="1" applyAlignment="1" applyProtection="1">
      <alignment horizontal="center" vertical="center" wrapText="1"/>
      <protection hidden="1"/>
    </xf>
    <xf numFmtId="0" fontId="3" fillId="0" borderId="73" xfId="0" applyFont="1" applyFill="1" applyBorder="1" applyAlignment="1" applyProtection="1">
      <alignment horizontal="center" vertical="center" wrapText="1"/>
      <protection hidden="1"/>
    </xf>
    <xf numFmtId="0" fontId="3" fillId="0" borderId="8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_02_SH-TA0A1C2-PCP-ANEXOIX-PAP VER 4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66675</xdr:rowOff>
    </xdr:from>
    <xdr:to>
      <xdr:col>7</xdr:col>
      <xdr:colOff>1657350</xdr:colOff>
      <xdr:row>5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66675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57150</xdr:rowOff>
    </xdr:from>
    <xdr:to>
      <xdr:col>9</xdr:col>
      <xdr:colOff>895350</xdr:colOff>
      <xdr:row>2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571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19050</xdr:rowOff>
    </xdr:from>
    <xdr:to>
      <xdr:col>9</xdr:col>
      <xdr:colOff>895350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190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28575</xdr:rowOff>
    </xdr:from>
    <xdr:to>
      <xdr:col>6</xdr:col>
      <xdr:colOff>1333500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85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38100</xdr:rowOff>
    </xdr:from>
    <xdr:to>
      <xdr:col>6</xdr:col>
      <xdr:colOff>1647825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8100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85725</xdr:rowOff>
    </xdr:from>
    <xdr:to>
      <xdr:col>4</xdr:col>
      <xdr:colOff>1114425</xdr:colOff>
      <xdr:row>0</xdr:row>
      <xdr:rowOff>1085850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57150</xdr:rowOff>
    </xdr:from>
    <xdr:to>
      <xdr:col>6</xdr:col>
      <xdr:colOff>1323975</xdr:colOff>
      <xdr:row>0</xdr:row>
      <xdr:rowOff>1057275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57150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"/>
  <sheetViews>
    <sheetView view="pageBreakPreview" zoomScale="82" zoomScaleSheetLayoutView="82" zoomScalePageLayoutView="0" workbookViewId="0" topLeftCell="A1">
      <selection activeCell="A12" sqref="A12"/>
    </sheetView>
  </sheetViews>
  <sheetFormatPr defaultColWidth="9.140625" defaultRowHeight="12.75"/>
  <cols>
    <col min="1" max="4" width="11.421875" style="9" customWidth="1"/>
    <col min="5" max="5" width="15.00390625" style="9" customWidth="1"/>
    <col min="6" max="7" width="11.421875" style="9" customWidth="1"/>
    <col min="8" max="8" width="31.28125" style="9" customWidth="1"/>
    <col min="9" max="16384" width="9.140625" style="9" customWidth="1"/>
  </cols>
  <sheetData>
    <row r="1" spans="1:12" ht="11.25" customHeight="1">
      <c r="A1" s="10"/>
      <c r="B1" s="10"/>
      <c r="C1" s="10"/>
      <c r="D1" s="10"/>
      <c r="E1" s="10"/>
      <c r="F1" s="10"/>
      <c r="G1" s="10"/>
      <c r="H1" s="10"/>
      <c r="J1" s="10"/>
      <c r="K1" s="10"/>
      <c r="L1" s="10"/>
    </row>
    <row r="2" spans="1:12" ht="15">
      <c r="A2" s="10"/>
      <c r="B2" s="10"/>
      <c r="C2" s="10"/>
      <c r="D2" s="10"/>
      <c r="E2" s="10"/>
      <c r="F2" s="10"/>
      <c r="G2" s="10"/>
      <c r="H2" s="10"/>
      <c r="J2" s="20"/>
      <c r="K2" s="10"/>
      <c r="L2" s="10"/>
    </row>
    <row r="3" spans="1:12" ht="15">
      <c r="A3" s="10"/>
      <c r="B3" s="10"/>
      <c r="C3" s="10"/>
      <c r="D3" s="10"/>
      <c r="E3" s="10"/>
      <c r="F3" s="10"/>
      <c r="G3" s="10"/>
      <c r="H3" s="10"/>
      <c r="J3" s="18"/>
      <c r="K3" s="19"/>
      <c r="L3" s="10"/>
    </row>
    <row r="4" spans="1:12" ht="15">
      <c r="A4" s="10"/>
      <c r="B4" s="10"/>
      <c r="C4" s="10"/>
      <c r="D4" s="10"/>
      <c r="E4" s="10"/>
      <c r="F4" s="10"/>
      <c r="G4" s="10"/>
      <c r="H4" s="10"/>
      <c r="J4" s="18"/>
      <c r="K4" s="19"/>
      <c r="L4" s="10"/>
    </row>
    <row r="5" spans="10:12" ht="15">
      <c r="J5" s="18"/>
      <c r="K5" s="19"/>
      <c r="L5" s="10"/>
    </row>
    <row r="6" spans="1:12" ht="18.75">
      <c r="A6" s="13" t="s">
        <v>237</v>
      </c>
      <c r="B6" s="12"/>
      <c r="C6" s="12"/>
      <c r="D6" s="12"/>
      <c r="J6" s="18"/>
      <c r="K6" s="19"/>
      <c r="L6" s="10"/>
    </row>
    <row r="7" spans="1:12" ht="15">
      <c r="A7" s="12"/>
      <c r="B7" s="12"/>
      <c r="C7" s="12"/>
      <c r="D7" s="12"/>
      <c r="J7" s="10"/>
      <c r="K7" s="10"/>
      <c r="L7" s="10"/>
    </row>
    <row r="8" spans="1:12" ht="15">
      <c r="A8" s="12" t="s">
        <v>13</v>
      </c>
      <c r="B8" s="16"/>
      <c r="C8" s="16"/>
      <c r="D8" s="16"/>
      <c r="J8" s="10"/>
      <c r="K8" s="10"/>
      <c r="L8" s="10"/>
    </row>
    <row r="9" spans="1:12" ht="23.25">
      <c r="A9" s="13" t="s">
        <v>12</v>
      </c>
      <c r="B9" s="14"/>
      <c r="C9" s="12"/>
      <c r="D9" s="12"/>
      <c r="J9" s="10"/>
      <c r="K9" s="10"/>
      <c r="L9" s="10"/>
    </row>
    <row r="18" spans="1:2" ht="31.5">
      <c r="A18" s="11" t="s">
        <v>68</v>
      </c>
      <c r="B18" s="11"/>
    </row>
    <row r="21" ht="31.5">
      <c r="A21" s="11" t="s">
        <v>239</v>
      </c>
    </row>
    <row r="23" ht="26.25">
      <c r="E23" s="21"/>
    </row>
  </sheetData>
  <sheetProtection/>
  <printOptions/>
  <pageMargins left="0.984251968503937" right="0.5905511811023623" top="0.35433070866141736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zoomScalePageLayoutView="0" workbookViewId="0" topLeftCell="A1">
      <selection activeCell="A19" sqref="A19"/>
    </sheetView>
  </sheetViews>
  <sheetFormatPr defaultColWidth="11.421875" defaultRowHeight="12.75"/>
  <cols>
    <col min="1" max="1" width="15.8515625" style="41" customWidth="1"/>
    <col min="2" max="2" width="69.7109375" style="76" customWidth="1"/>
    <col min="3" max="3" width="6.8515625" style="56" customWidth="1"/>
    <col min="4" max="4" width="10.7109375" style="56" customWidth="1"/>
    <col min="5" max="9" width="13.7109375" style="56" customWidth="1"/>
    <col min="10" max="10" width="13.7109375" style="41" customWidth="1"/>
    <col min="11" max="16384" width="11.421875" style="41" customWidth="1"/>
  </cols>
  <sheetData>
    <row r="1" ht="49.5" customHeight="1"/>
    <row r="2" spans="1:10" ht="19.5">
      <c r="A2" s="49" t="str">
        <f>+'PL COT -POTENCIA'!A2</f>
        <v>OBRA: Línea D - POTENCIA</v>
      </c>
      <c r="B2" s="72"/>
      <c r="C2" s="53"/>
      <c r="D2" s="7"/>
      <c r="E2" s="7"/>
      <c r="F2" s="7"/>
      <c r="G2" s="7"/>
      <c r="H2" s="7"/>
      <c r="I2" s="7"/>
      <c r="J2" s="7"/>
    </row>
    <row r="3" spans="1:10" ht="15.75">
      <c r="A3" s="472"/>
      <c r="B3" s="441"/>
      <c r="C3" s="441"/>
      <c r="D3" s="441"/>
      <c r="E3" s="441"/>
      <c r="F3" s="441"/>
      <c r="G3" s="441"/>
      <c r="H3" s="441"/>
      <c r="I3" s="441"/>
      <c r="J3" s="441"/>
    </row>
    <row r="4" spans="1:10" ht="15.75">
      <c r="A4" s="472" t="s">
        <v>11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5.75">
      <c r="A5" s="51"/>
      <c r="B5" s="83"/>
      <c r="C5" s="79"/>
      <c r="D5" s="79"/>
      <c r="E5" s="79"/>
      <c r="F5" s="79"/>
      <c r="G5" s="79"/>
      <c r="H5" s="79"/>
      <c r="I5" s="79"/>
      <c r="J5" s="79"/>
    </row>
    <row r="6" spans="1:10" ht="15.75">
      <c r="A6" s="50" t="s">
        <v>115</v>
      </c>
      <c r="B6" s="84" t="s">
        <v>71</v>
      </c>
      <c r="C6" s="50"/>
      <c r="D6" s="50"/>
      <c r="E6" s="50"/>
      <c r="F6" s="50"/>
      <c r="G6" s="50"/>
      <c r="H6" s="50"/>
      <c r="I6" s="50"/>
      <c r="J6" s="68"/>
    </row>
    <row r="7" spans="1:9" ht="15" thickBot="1">
      <c r="A7" s="81"/>
      <c r="B7" s="77"/>
      <c r="C7" s="52"/>
      <c r="D7" s="52"/>
      <c r="E7" s="52"/>
      <c r="F7" s="52"/>
      <c r="G7" s="52"/>
      <c r="H7" s="52"/>
      <c r="I7" s="52"/>
    </row>
    <row r="8" spans="1:10" ht="30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0" ht="54.75" customHeight="1">
      <c r="A9" s="407"/>
      <c r="B9" s="407" t="s">
        <v>92</v>
      </c>
      <c r="C9" s="408"/>
      <c r="D9" s="408"/>
      <c r="E9" s="409"/>
      <c r="F9" s="409"/>
      <c r="G9" s="409"/>
      <c r="H9" s="409"/>
      <c r="I9" s="409"/>
      <c r="J9" s="409"/>
    </row>
    <row r="10" spans="1:10" ht="30.75">
      <c r="A10" s="204" t="s">
        <v>109</v>
      </c>
      <c r="B10" s="404" t="s">
        <v>242</v>
      </c>
      <c r="C10" s="405" t="s">
        <v>6</v>
      </c>
      <c r="D10" s="406">
        <v>19000</v>
      </c>
      <c r="E10" s="57"/>
      <c r="F10" s="141"/>
      <c r="G10" s="141"/>
      <c r="H10" s="57"/>
      <c r="I10" s="57"/>
      <c r="J10" s="58"/>
    </row>
    <row r="11" spans="1:10" ht="14.25">
      <c r="A11" s="55" t="s">
        <v>110</v>
      </c>
      <c r="B11" s="187" t="s">
        <v>72</v>
      </c>
      <c r="C11" s="178" t="s">
        <v>24</v>
      </c>
      <c r="D11" s="393">
        <v>1</v>
      </c>
      <c r="E11" s="394"/>
      <c r="F11" s="168"/>
      <c r="G11" s="168"/>
      <c r="H11" s="395"/>
      <c r="I11" s="168"/>
      <c r="J11" s="168"/>
    </row>
    <row r="12" spans="1:10" ht="28.5">
      <c r="A12" s="55" t="s">
        <v>111</v>
      </c>
      <c r="B12" s="187" t="s">
        <v>78</v>
      </c>
      <c r="C12" s="178" t="s">
        <v>24</v>
      </c>
      <c r="D12" s="393">
        <v>1</v>
      </c>
      <c r="E12" s="411"/>
      <c r="F12" s="411"/>
      <c r="G12" s="411"/>
      <c r="H12" s="411"/>
      <c r="I12" s="411"/>
      <c r="J12" s="411"/>
    </row>
    <row r="13" spans="1:10" ht="33.75" customHeight="1">
      <c r="A13" s="396"/>
      <c r="B13" s="396" t="s">
        <v>155</v>
      </c>
      <c r="C13" s="397"/>
      <c r="D13" s="398"/>
      <c r="E13" s="410"/>
      <c r="F13" s="410"/>
      <c r="G13" s="410"/>
      <c r="H13" s="410"/>
      <c r="I13" s="410"/>
      <c r="J13" s="410"/>
    </row>
    <row r="14" spans="1:10" ht="19.5" customHeight="1">
      <c r="A14" s="55" t="s">
        <v>112</v>
      </c>
      <c r="B14" s="181" t="s">
        <v>73</v>
      </c>
      <c r="C14" s="178" t="s">
        <v>6</v>
      </c>
      <c r="D14" s="180">
        <v>19000</v>
      </c>
      <c r="E14" s="57"/>
      <c r="F14" s="168"/>
      <c r="G14" s="168"/>
      <c r="H14" s="57"/>
      <c r="I14" s="168"/>
      <c r="J14" s="168"/>
    </row>
    <row r="15" spans="1:10" ht="19.5" customHeight="1" thickBot="1">
      <c r="A15" s="55" t="s">
        <v>113</v>
      </c>
      <c r="B15" s="181" t="s">
        <v>74</v>
      </c>
      <c r="C15" s="178" t="s">
        <v>24</v>
      </c>
      <c r="D15" s="393">
        <v>1</v>
      </c>
      <c r="E15" s="57"/>
      <c r="F15" s="168"/>
      <c r="G15" s="168"/>
      <c r="H15" s="57"/>
      <c r="I15" s="168"/>
      <c r="J15" s="168"/>
    </row>
    <row r="16" spans="1:10" ht="19.5" customHeight="1">
      <c r="A16" s="396"/>
      <c r="B16" s="396" t="s">
        <v>156</v>
      </c>
      <c r="C16" s="397"/>
      <c r="D16" s="399"/>
      <c r="E16" s="392"/>
      <c r="F16" s="392"/>
      <c r="G16" s="392"/>
      <c r="H16" s="392"/>
      <c r="I16" s="392"/>
      <c r="J16" s="392"/>
    </row>
    <row r="17" spans="1:10" ht="19.5" customHeight="1">
      <c r="A17" s="55" t="s">
        <v>114</v>
      </c>
      <c r="B17" s="181" t="s">
        <v>61</v>
      </c>
      <c r="C17" s="178" t="s">
        <v>24</v>
      </c>
      <c r="D17" s="393">
        <v>1</v>
      </c>
      <c r="E17" s="57"/>
      <c r="F17" s="168"/>
      <c r="G17" s="168"/>
      <c r="H17" s="57"/>
      <c r="I17" s="168"/>
      <c r="J17" s="168"/>
    </row>
    <row r="18" spans="1:10" ht="19.5" customHeight="1">
      <c r="A18" s="55"/>
      <c r="B18" s="181"/>
      <c r="C18" s="178"/>
      <c r="D18" s="393"/>
      <c r="E18" s="141"/>
      <c r="F18" s="57"/>
      <c r="G18" s="57"/>
      <c r="H18" s="57"/>
      <c r="I18" s="57"/>
      <c r="J18" s="57"/>
    </row>
    <row r="19" spans="1:10" ht="19.5" customHeight="1">
      <c r="A19" s="204"/>
      <c r="B19" s="205"/>
      <c r="C19" s="178"/>
      <c r="D19" s="393"/>
      <c r="E19" s="146"/>
      <c r="F19" s="57"/>
      <c r="G19" s="57"/>
      <c r="H19" s="57"/>
      <c r="I19" s="57"/>
      <c r="J19" s="57"/>
    </row>
    <row r="20" spans="1:10" ht="14.25">
      <c r="A20" s="204"/>
      <c r="B20" s="205"/>
      <c r="C20" s="177"/>
      <c r="D20" s="177"/>
      <c r="E20" s="400"/>
      <c r="F20" s="400"/>
      <c r="G20" s="400"/>
      <c r="H20" s="400"/>
      <c r="I20" s="400"/>
      <c r="J20" s="401"/>
    </row>
    <row r="21" spans="1:10" ht="24.75" customHeight="1">
      <c r="A21" s="203"/>
      <c r="B21" s="176"/>
      <c r="C21" s="65"/>
      <c r="D21" s="65"/>
      <c r="E21" s="402"/>
      <c r="F21" s="402"/>
      <c r="G21" s="403"/>
      <c r="H21" s="54">
        <f>SUM(H9:H19)</f>
        <v>0</v>
      </c>
      <c r="I21" s="54">
        <f>SUM(I9:I19)</f>
        <v>0</v>
      </c>
      <c r="J21" s="54">
        <f>SUM(J9:J19)</f>
        <v>0</v>
      </c>
    </row>
    <row r="22" spans="1:4" ht="15">
      <c r="A22" s="55"/>
      <c r="B22" s="74" t="s">
        <v>5</v>
      </c>
      <c r="C22" s="86"/>
      <c r="D22" s="86"/>
    </row>
    <row r="23" spans="1:2" ht="14.25">
      <c r="A23" s="86"/>
      <c r="B23" s="87"/>
    </row>
    <row r="24" spans="1:2" ht="14.25">
      <c r="A24" s="56" t="s">
        <v>14</v>
      </c>
      <c r="B24" s="77" t="s">
        <v>76</v>
      </c>
    </row>
    <row r="25" spans="1:2" ht="14.25">
      <c r="A25" s="59" t="s">
        <v>21</v>
      </c>
      <c r="B25" s="77" t="s">
        <v>75</v>
      </c>
    </row>
    <row r="26" spans="1:2" ht="14.25">
      <c r="A26" s="59" t="s">
        <v>23</v>
      </c>
      <c r="B26" s="77" t="s">
        <v>15</v>
      </c>
    </row>
    <row r="27" spans="1:2" ht="14.25">
      <c r="A27" s="88" t="s">
        <v>77</v>
      </c>
      <c r="B27" s="78" t="s">
        <v>20</v>
      </c>
    </row>
    <row r="28" spans="1:2" ht="14.25">
      <c r="A28" s="88"/>
      <c r="B28" s="78"/>
    </row>
    <row r="30" spans="1:2" ht="14.25">
      <c r="A30" s="88"/>
      <c r="B30" s="78"/>
    </row>
    <row r="31" spans="1:2" ht="14.25">
      <c r="A31" s="88"/>
      <c r="B31" s="78"/>
    </row>
    <row r="34" ht="14.25">
      <c r="B34" s="78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5.8515625" style="41" customWidth="1"/>
    <col min="2" max="2" width="69.7109375" style="76" customWidth="1"/>
    <col min="3" max="3" width="6.8515625" style="56" customWidth="1"/>
    <col min="4" max="4" width="10.7109375" style="56" customWidth="1"/>
    <col min="5" max="9" width="13.7109375" style="56" customWidth="1"/>
    <col min="10" max="10" width="13.7109375" style="41" customWidth="1"/>
    <col min="11" max="16384" width="11.421875" style="41" customWidth="1"/>
  </cols>
  <sheetData>
    <row r="1" ht="49.5" customHeight="1"/>
    <row r="2" spans="1:10" ht="19.5">
      <c r="A2" s="49" t="str">
        <f>+'PL COT -POTENCIA'!A2</f>
        <v>OBRA: Línea D - POTENCIA</v>
      </c>
      <c r="B2" s="72"/>
      <c r="C2" s="53"/>
      <c r="D2" s="7"/>
      <c r="E2" s="7"/>
      <c r="F2" s="7"/>
      <c r="G2" s="7"/>
      <c r="H2" s="7"/>
      <c r="I2" s="7"/>
      <c r="J2" s="7"/>
    </row>
    <row r="3" spans="1:10" ht="15.75">
      <c r="A3" s="472"/>
      <c r="B3" s="441"/>
      <c r="C3" s="441"/>
      <c r="D3" s="441"/>
      <c r="E3" s="441"/>
      <c r="F3" s="441"/>
      <c r="G3" s="441"/>
      <c r="H3" s="441"/>
      <c r="I3" s="441"/>
      <c r="J3" s="441"/>
    </row>
    <row r="4" spans="1:10" ht="15.75">
      <c r="A4" s="472" t="s">
        <v>11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5.75">
      <c r="A5" s="51"/>
      <c r="B5" s="83"/>
      <c r="C5" s="79"/>
      <c r="D5" s="79"/>
      <c r="E5" s="79"/>
      <c r="F5" s="79"/>
      <c r="G5" s="79"/>
      <c r="H5" s="79"/>
      <c r="I5" s="79"/>
      <c r="J5" s="79"/>
    </row>
    <row r="6" spans="1:10" ht="15.75">
      <c r="A6" s="50" t="str">
        <f>+'PL COT -POTENCIA'!A14</f>
        <v>LD-POT.6</v>
      </c>
      <c r="B6" s="84" t="str">
        <f>+'PL COT -POTENCIA'!B14</f>
        <v>CABLES ALIMENTADORES DE TRACCIÓN</v>
      </c>
      <c r="C6" s="50"/>
      <c r="D6" s="50"/>
      <c r="E6" s="50"/>
      <c r="F6" s="50"/>
      <c r="G6" s="50"/>
      <c r="H6" s="50"/>
      <c r="I6" s="50"/>
      <c r="J6" s="68"/>
    </row>
    <row r="7" spans="1:9" ht="15" thickBot="1">
      <c r="A7" s="81"/>
      <c r="B7" s="77"/>
      <c r="C7" s="52"/>
      <c r="D7" s="52"/>
      <c r="E7" s="52"/>
      <c r="F7" s="52"/>
      <c r="G7" s="52"/>
      <c r="H7" s="52"/>
      <c r="I7" s="52"/>
    </row>
    <row r="8" spans="1:10" ht="30">
      <c r="A8" s="61" t="s">
        <v>7</v>
      </c>
      <c r="B8" s="64" t="s">
        <v>0</v>
      </c>
      <c r="C8" s="61" t="s">
        <v>2</v>
      </c>
      <c r="D8" s="61" t="s">
        <v>1</v>
      </c>
      <c r="E8" s="64" t="s">
        <v>46</v>
      </c>
      <c r="F8" s="64" t="s">
        <v>47</v>
      </c>
      <c r="G8" s="64" t="s">
        <v>48</v>
      </c>
      <c r="H8" s="64" t="s">
        <v>49</v>
      </c>
      <c r="I8" s="64" t="s">
        <v>51</v>
      </c>
      <c r="J8" s="64" t="s">
        <v>50</v>
      </c>
    </row>
    <row r="9" spans="1:10" ht="15">
      <c r="A9" s="396"/>
      <c r="B9" s="396" t="s">
        <v>92</v>
      </c>
      <c r="C9" s="396"/>
      <c r="D9" s="396"/>
      <c r="E9" s="412"/>
      <c r="F9" s="412"/>
      <c r="G9" s="412"/>
      <c r="H9" s="412"/>
      <c r="I9" s="412"/>
      <c r="J9" s="412"/>
    </row>
    <row r="10" spans="1:10" ht="35.25" customHeight="1">
      <c r="A10" s="55" t="str">
        <f>$A$6&amp;"."&amp;TEXT(ROW(A7)-ROW($A$6),"#")</f>
        <v>LD-POT.6.1</v>
      </c>
      <c r="B10" s="181" t="s">
        <v>238</v>
      </c>
      <c r="C10" s="148" t="s">
        <v>6</v>
      </c>
      <c r="D10" s="393">
        <v>23000</v>
      </c>
      <c r="E10" s="57"/>
      <c r="F10" s="57"/>
      <c r="G10" s="57"/>
      <c r="H10" s="57"/>
      <c r="I10" s="57"/>
      <c r="J10" s="58"/>
    </row>
    <row r="11" spans="1:10" ht="35.25" customHeight="1">
      <c r="A11" s="55" t="str">
        <f>$A$6&amp;"."&amp;TEXT(ROW(A8)-ROW($A$6),"#")</f>
        <v>LD-POT.6.2</v>
      </c>
      <c r="B11" s="181" t="s">
        <v>108</v>
      </c>
      <c r="C11" s="178" t="s">
        <v>6</v>
      </c>
      <c r="D11" s="393">
        <v>23000</v>
      </c>
      <c r="E11" s="57"/>
      <c r="F11" s="57"/>
      <c r="G11" s="57"/>
      <c r="H11" s="57"/>
      <c r="I11" s="57"/>
      <c r="J11" s="58"/>
    </row>
    <row r="12" spans="1:10" ht="35.25" customHeight="1">
      <c r="A12" s="55" t="str">
        <f>$A$6&amp;"."&amp;TEXT(ROW(A9)-ROW($A$6),"#")</f>
        <v>LD-POT.6.3</v>
      </c>
      <c r="B12" s="181" t="s">
        <v>104</v>
      </c>
      <c r="C12" s="178" t="s">
        <v>6</v>
      </c>
      <c r="D12" s="393">
        <v>281</v>
      </c>
      <c r="E12" s="57"/>
      <c r="F12" s="57"/>
      <c r="G12" s="57"/>
      <c r="H12" s="57"/>
      <c r="I12" s="57"/>
      <c r="J12" s="58"/>
    </row>
    <row r="13" spans="1:10" ht="19.5" customHeight="1">
      <c r="A13" s="55" t="str">
        <f>$A$6&amp;"."&amp;TEXT(ROW(A10)-ROW($A$6),"#")</f>
        <v>LD-POT.6.4</v>
      </c>
      <c r="B13" s="181" t="s">
        <v>79</v>
      </c>
      <c r="C13" s="178" t="s">
        <v>24</v>
      </c>
      <c r="D13" s="180">
        <v>1</v>
      </c>
      <c r="E13" s="57"/>
      <c r="F13" s="168"/>
      <c r="G13" s="168"/>
      <c r="H13" s="57"/>
      <c r="I13" s="168"/>
      <c r="J13" s="168"/>
    </row>
    <row r="14" spans="1:10" ht="19.5" customHeight="1">
      <c r="A14" s="397"/>
      <c r="B14" s="396" t="s">
        <v>155</v>
      </c>
      <c r="C14" s="397"/>
      <c r="D14" s="398"/>
      <c r="E14" s="413"/>
      <c r="F14" s="413"/>
      <c r="G14" s="413"/>
      <c r="H14" s="413"/>
      <c r="I14" s="413"/>
      <c r="J14" s="413"/>
    </row>
    <row r="15" spans="1:10" ht="19.5" customHeight="1">
      <c r="A15" s="55" t="str">
        <f>$A$6&amp;"."&amp;TEXT(ROW(A11)-ROW($A$6),"#")</f>
        <v>LD-POT.6.5</v>
      </c>
      <c r="B15" s="181" t="s">
        <v>33</v>
      </c>
      <c r="C15" s="178" t="s">
        <v>6</v>
      </c>
      <c r="D15" s="393">
        <f>D10+D11+D12</f>
        <v>46281</v>
      </c>
      <c r="E15" s="57"/>
      <c r="F15" s="168"/>
      <c r="G15" s="168"/>
      <c r="H15" s="57"/>
      <c r="I15" s="168"/>
      <c r="J15" s="168"/>
    </row>
    <row r="16" spans="1:10" ht="19.5" customHeight="1">
      <c r="A16" s="55" t="str">
        <f>$A$6&amp;"."&amp;TEXT(ROW(A12)-ROW($A$6),"#")</f>
        <v>LD-POT.6.6</v>
      </c>
      <c r="B16" s="181" t="s">
        <v>32</v>
      </c>
      <c r="C16" s="178" t="s">
        <v>24</v>
      </c>
      <c r="D16" s="393">
        <v>1</v>
      </c>
      <c r="E16" s="57"/>
      <c r="F16" s="168"/>
      <c r="G16" s="168"/>
      <c r="H16" s="57"/>
      <c r="I16" s="168"/>
      <c r="J16" s="168"/>
    </row>
    <row r="17" spans="1:10" ht="19.5" customHeight="1">
      <c r="A17" s="397"/>
      <c r="B17" s="396" t="s">
        <v>156</v>
      </c>
      <c r="C17" s="397"/>
      <c r="D17" s="399"/>
      <c r="E17" s="413"/>
      <c r="F17" s="413"/>
      <c r="G17" s="413"/>
      <c r="H17" s="413"/>
      <c r="I17" s="413"/>
      <c r="J17" s="413"/>
    </row>
    <row r="18" spans="1:10" ht="19.5" customHeight="1">
      <c r="A18" s="55" t="str">
        <f>$A$6&amp;"."&amp;TEXT(ROW(A13)-ROW($A$6),"#")</f>
        <v>LD-POT.6.7</v>
      </c>
      <c r="B18" s="181" t="s">
        <v>61</v>
      </c>
      <c r="C18" s="178" t="s">
        <v>24</v>
      </c>
      <c r="D18" s="393">
        <v>1</v>
      </c>
      <c r="E18" s="57"/>
      <c r="F18" s="168"/>
      <c r="G18" s="168"/>
      <c r="H18" s="57"/>
      <c r="I18" s="168"/>
      <c r="J18" s="168"/>
    </row>
    <row r="19" spans="1:10" ht="19.5" customHeight="1">
      <c r="A19" s="175"/>
      <c r="B19" s="176"/>
      <c r="C19" s="177"/>
      <c r="D19" s="414"/>
      <c r="E19" s="141"/>
      <c r="F19" s="57"/>
      <c r="G19" s="57"/>
      <c r="H19" s="57"/>
      <c r="I19" s="57"/>
      <c r="J19" s="57"/>
    </row>
    <row r="20" spans="1:10" ht="19.5" customHeight="1">
      <c r="A20" s="27"/>
      <c r="B20" s="32"/>
      <c r="C20" s="85"/>
      <c r="D20" s="415"/>
      <c r="E20" s="146"/>
      <c r="F20" s="57"/>
      <c r="G20" s="57"/>
      <c r="H20" s="57"/>
      <c r="I20" s="57"/>
      <c r="J20" s="57"/>
    </row>
    <row r="21" spans="1:10" ht="14.25">
      <c r="A21" s="28"/>
      <c r="B21" s="32"/>
      <c r="C21" s="85"/>
      <c r="D21" s="85"/>
      <c r="E21" s="400"/>
      <c r="F21" s="400"/>
      <c r="G21" s="400"/>
      <c r="H21" s="400"/>
      <c r="I21" s="400"/>
      <c r="J21" s="401"/>
    </row>
    <row r="22" spans="1:10" ht="24.75" customHeight="1">
      <c r="A22" s="55"/>
      <c r="B22" s="74" t="s">
        <v>5</v>
      </c>
      <c r="C22" s="65"/>
      <c r="D22" s="65"/>
      <c r="E22" s="402"/>
      <c r="F22" s="402"/>
      <c r="G22" s="403"/>
      <c r="H22" s="54">
        <f>SUM(H10:H20)</f>
        <v>0</v>
      </c>
      <c r="I22" s="54">
        <f>SUM(I10:I20)</f>
        <v>0</v>
      </c>
      <c r="J22" s="54">
        <f>SUM(J10:J20)</f>
        <v>0</v>
      </c>
    </row>
    <row r="23" spans="1:4" ht="14.25">
      <c r="A23" s="86"/>
      <c r="B23" s="87"/>
      <c r="C23" s="86"/>
      <c r="D23" s="86"/>
    </row>
    <row r="25" spans="1:2" ht="14.25">
      <c r="A25" s="59" t="s">
        <v>21</v>
      </c>
      <c r="B25" s="77" t="s">
        <v>75</v>
      </c>
    </row>
    <row r="26" spans="1:2" ht="14.25">
      <c r="A26" s="59" t="s">
        <v>23</v>
      </c>
      <c r="B26" s="77" t="s">
        <v>15</v>
      </c>
    </row>
    <row r="27" spans="1:2" ht="14.25">
      <c r="A27" s="88" t="s">
        <v>77</v>
      </c>
      <c r="B27" s="78" t="s">
        <v>20</v>
      </c>
    </row>
    <row r="28" spans="1:2" ht="14.25">
      <c r="A28" s="88"/>
      <c r="B28" s="78"/>
    </row>
    <row r="30" spans="1:2" ht="14.25">
      <c r="A30" s="88"/>
      <c r="B30" s="78"/>
    </row>
    <row r="31" spans="1:2" ht="14.25">
      <c r="A31" s="88"/>
      <c r="B31" s="78"/>
    </row>
    <row r="34" ht="14.25">
      <c r="B34" s="78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13.00390625" style="52" customWidth="1"/>
    <col min="2" max="2" width="61.28125" style="41" customWidth="1"/>
    <col min="3" max="3" width="3.7109375" style="81" customWidth="1"/>
    <col min="4" max="4" width="6.7109375" style="52" customWidth="1"/>
    <col min="5" max="9" width="13.7109375" style="56" customWidth="1"/>
    <col min="10" max="10" width="13.7109375" style="41" customWidth="1"/>
    <col min="11" max="16384" width="11.421875" style="41" customWidth="1"/>
  </cols>
  <sheetData>
    <row r="1" ht="49.5" customHeight="1"/>
    <row r="2" spans="1:10" ht="19.5">
      <c r="A2" s="49" t="str">
        <f>'RESUMEN '!A3</f>
        <v>OBRA: Línea D - POTENCIA</v>
      </c>
      <c r="B2" s="7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472" t="s">
        <v>11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5.75">
      <c r="A5" s="473"/>
      <c r="B5" s="473"/>
      <c r="C5" s="473"/>
      <c r="D5" s="473"/>
      <c r="E5" s="473"/>
      <c r="F5" s="473"/>
      <c r="G5" s="473"/>
      <c r="H5" s="473"/>
      <c r="I5" s="473"/>
      <c r="J5" s="473"/>
    </row>
    <row r="6" spans="1:10" ht="19.5">
      <c r="A6" s="51" t="str">
        <f>+'PL COT -POTENCIA'!A15</f>
        <v>LD-POT.7</v>
      </c>
      <c r="B6" s="89" t="str">
        <f>+'PL COT -POTENCIA'!B15</f>
        <v>TELECOMANDO</v>
      </c>
      <c r="C6" s="7"/>
      <c r="D6" s="7"/>
      <c r="E6" s="7"/>
      <c r="F6" s="7"/>
      <c r="G6" s="7"/>
      <c r="H6" s="7"/>
      <c r="I6" s="7"/>
      <c r="J6" s="68"/>
    </row>
    <row r="7" spans="2:9" ht="15" thickBot="1">
      <c r="B7" s="81"/>
      <c r="E7" s="52"/>
      <c r="F7" s="52"/>
      <c r="G7" s="52"/>
      <c r="H7" s="52"/>
      <c r="I7" s="52"/>
    </row>
    <row r="8" spans="1:10" ht="30.75" thickBot="1">
      <c r="A8" s="61" t="s">
        <v>7</v>
      </c>
      <c r="B8" s="61" t="s">
        <v>0</v>
      </c>
      <c r="C8" s="61" t="s">
        <v>2</v>
      </c>
      <c r="D8" s="61" t="s">
        <v>1</v>
      </c>
      <c r="E8" s="64" t="s">
        <v>46</v>
      </c>
      <c r="F8" s="64" t="s">
        <v>47</v>
      </c>
      <c r="G8" s="64" t="s">
        <v>48</v>
      </c>
      <c r="H8" s="66" t="s">
        <v>49</v>
      </c>
      <c r="I8" s="66" t="s">
        <v>51</v>
      </c>
      <c r="J8" s="66" t="s">
        <v>50</v>
      </c>
    </row>
    <row r="9" spans="1:10" ht="16.5" customHeight="1">
      <c r="A9" s="55"/>
      <c r="B9" s="183"/>
      <c r="C9" s="184"/>
      <c r="D9" s="185"/>
      <c r="E9" s="186"/>
      <c r="F9" s="186"/>
      <c r="G9" s="186"/>
      <c r="H9" s="153"/>
      <c r="I9" s="90"/>
      <c r="J9" s="154"/>
    </row>
    <row r="10" spans="1:10" ht="42" customHeight="1">
      <c r="A10" s="55" t="str">
        <f>$A$6&amp;"."&amp;TEXT(ROW(A7)-ROW($A$6),"#")</f>
        <v>LD-POT.7.1</v>
      </c>
      <c r="B10" s="187" t="s">
        <v>157</v>
      </c>
      <c r="C10" s="184" t="s">
        <v>3</v>
      </c>
      <c r="D10" s="185">
        <v>1</v>
      </c>
      <c r="E10" s="186"/>
      <c r="F10" s="186"/>
      <c r="G10" s="186"/>
      <c r="H10" s="90"/>
      <c r="I10" s="144"/>
      <c r="J10" s="145"/>
    </row>
    <row r="11" spans="1:10" ht="15" thickBot="1">
      <c r="A11" s="55"/>
      <c r="B11" s="188"/>
      <c r="C11" s="189"/>
      <c r="D11" s="190"/>
      <c r="E11" s="191"/>
      <c r="F11" s="191"/>
      <c r="G11" s="191"/>
      <c r="H11" s="143"/>
      <c r="I11" s="143"/>
      <c r="J11" s="91"/>
    </row>
    <row r="12" spans="1:10" ht="24.75" customHeight="1" thickBot="1">
      <c r="A12" s="182"/>
      <c r="B12" s="192" t="s">
        <v>5</v>
      </c>
      <c r="C12" s="189"/>
      <c r="D12" s="193"/>
      <c r="E12" s="191"/>
      <c r="F12" s="191"/>
      <c r="G12" s="191"/>
      <c r="H12" s="63">
        <f>SUM(H10)</f>
        <v>0</v>
      </c>
      <c r="I12" s="62">
        <f>SUM(I10)</f>
        <v>0</v>
      </c>
      <c r="J12" s="62">
        <f>SUM(J10)</f>
        <v>0</v>
      </c>
    </row>
    <row r="13" spans="1:2" ht="14.25">
      <c r="A13" s="59"/>
      <c r="B13" s="81"/>
    </row>
    <row r="14" spans="1:2" ht="14.25">
      <c r="A14" s="59"/>
      <c r="B14" s="81"/>
    </row>
    <row r="15" ht="14.25">
      <c r="A15" s="60"/>
    </row>
    <row r="16" spans="1:2" ht="14.25">
      <c r="A16" s="60" t="s">
        <v>14</v>
      </c>
      <c r="B16" s="82" t="s">
        <v>15</v>
      </c>
    </row>
    <row r="17" ht="14.25">
      <c r="A17" s="60"/>
    </row>
    <row r="18" ht="14.25">
      <c r="A18" s="60"/>
    </row>
  </sheetData>
  <sheetProtection/>
  <mergeCells count="2">
    <mergeCell ref="A5:J5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3"/>
  <sheetViews>
    <sheetView view="pageBreakPreview" zoomScale="85" zoomScaleSheetLayoutView="85" zoomScalePageLayoutView="0" workbookViewId="0" topLeftCell="A1">
      <selection activeCell="B33" sqref="B33"/>
    </sheetView>
  </sheetViews>
  <sheetFormatPr defaultColWidth="11.421875" defaultRowHeight="12.75"/>
  <cols>
    <col min="1" max="1" width="12.28125" style="41" customWidth="1"/>
    <col min="2" max="2" width="11.421875" style="41" customWidth="1"/>
    <col min="3" max="3" width="50.140625" style="41" customWidth="1"/>
    <col min="4" max="4" width="3.8515625" style="41" bestFit="1" customWidth="1"/>
    <col min="5" max="5" width="23.8515625" style="41" customWidth="1"/>
    <col min="6" max="6" width="23.00390625" style="41" customWidth="1"/>
    <col min="7" max="7" width="20.421875" style="41" customWidth="1"/>
    <col min="8" max="8" width="11.421875" style="41" customWidth="1"/>
    <col min="9" max="9" width="17.57421875" style="41" customWidth="1"/>
    <col min="10" max="16384" width="11.421875" style="41" customWidth="1"/>
  </cols>
  <sheetData>
    <row r="1" spans="1:4" s="93" customFormat="1" ht="42.75" customHeight="1">
      <c r="A1" s="92"/>
      <c r="D1" s="6"/>
    </row>
    <row r="2" spans="1:4" s="93" customFormat="1" ht="12.75">
      <c r="A2" s="92"/>
      <c r="C2" s="434" t="s">
        <v>16</v>
      </c>
      <c r="D2" s="434"/>
    </row>
    <row r="3" spans="1:4" s="93" customFormat="1" ht="18">
      <c r="A3" s="49" t="s">
        <v>26</v>
      </c>
      <c r="D3" s="94"/>
    </row>
    <row r="4" ht="12.75"/>
    <row r="5" ht="18">
      <c r="A5" s="152" t="s">
        <v>107</v>
      </c>
    </row>
    <row r="6" ht="18">
      <c r="A6" s="152"/>
    </row>
    <row r="7" spans="1:6" ht="21" customHeight="1">
      <c r="A7" s="7"/>
      <c r="B7" s="95"/>
      <c r="C7" s="22" t="s">
        <v>175</v>
      </c>
      <c r="D7" s="6"/>
      <c r="E7" s="93"/>
      <c r="F7" s="93"/>
    </row>
    <row r="8" ht="18.75" thickBot="1">
      <c r="B8" s="96"/>
    </row>
    <row r="9" spans="1:7" ht="19.5" customHeight="1" thickBot="1">
      <c r="A9" s="435" t="s">
        <v>17</v>
      </c>
      <c r="B9" s="436"/>
      <c r="C9" s="436"/>
      <c r="D9" s="436"/>
      <c r="E9" s="436"/>
      <c r="F9" s="436"/>
      <c r="G9" s="437"/>
    </row>
    <row r="10" ht="18">
      <c r="B10" s="97"/>
    </row>
    <row r="11" ht="13.5" thickBot="1">
      <c r="D11" s="80"/>
    </row>
    <row r="12" spans="1:7" ht="34.5" thickBot="1">
      <c r="A12" s="23" t="s">
        <v>18</v>
      </c>
      <c r="B12" s="24" t="s">
        <v>9</v>
      </c>
      <c r="C12" s="25"/>
      <c r="D12" s="25"/>
      <c r="E12" s="15" t="s">
        <v>52</v>
      </c>
      <c r="F12" s="15" t="s">
        <v>53</v>
      </c>
      <c r="G12" s="15" t="s">
        <v>54</v>
      </c>
    </row>
    <row r="13" spans="1:7" ht="15">
      <c r="A13" s="98"/>
      <c r="B13" s="99"/>
      <c r="C13" s="100"/>
      <c r="D13" s="100"/>
      <c r="E13" s="101"/>
      <c r="F13" s="101"/>
      <c r="G13" s="102"/>
    </row>
    <row r="14" spans="1:9" ht="15">
      <c r="A14" s="103" t="s">
        <v>176</v>
      </c>
      <c r="B14" s="104" t="s">
        <v>27</v>
      </c>
      <c r="C14" s="105"/>
      <c r="D14" s="106"/>
      <c r="E14" s="107">
        <f>'PL COT -POTENCIA'!E18</f>
        <v>0</v>
      </c>
      <c r="F14" s="108">
        <f>'PL COT -POTENCIA'!F18</f>
        <v>0</v>
      </c>
      <c r="G14" s="109">
        <f>'PL COT -POTENCIA'!G18</f>
        <v>0</v>
      </c>
      <c r="I14" s="42"/>
    </row>
    <row r="15" spans="1:9" ht="15.75" thickBot="1">
      <c r="A15" s="110"/>
      <c r="B15" s="111"/>
      <c r="C15" s="112"/>
      <c r="D15" s="113"/>
      <c r="E15" s="114"/>
      <c r="F15" s="115"/>
      <c r="G15" s="116"/>
      <c r="I15" s="42"/>
    </row>
    <row r="16" spans="1:9" ht="13.5" thickBot="1">
      <c r="A16" s="80"/>
      <c r="B16" s="80"/>
      <c r="C16" s="80"/>
      <c r="D16" s="80"/>
      <c r="E16" s="80"/>
      <c r="F16" s="80"/>
      <c r="G16" s="80"/>
      <c r="I16" s="42"/>
    </row>
    <row r="17" spans="1:9" ht="19.5" thickBot="1" thickTop="1">
      <c r="A17" s="80"/>
      <c r="B17" s="438" t="s">
        <v>177</v>
      </c>
      <c r="C17" s="439"/>
      <c r="D17" s="440"/>
      <c r="E17" s="117">
        <f>SUM(E14)</f>
        <v>0</v>
      </c>
      <c r="F17" s="118">
        <f>SUM(F14)</f>
        <v>0</v>
      </c>
      <c r="G17" s="118">
        <f>SUM(G14)</f>
        <v>0</v>
      </c>
      <c r="I17" s="42"/>
    </row>
    <row r="18" ht="13.5" thickTop="1"/>
    <row r="19" spans="2:9" ht="18">
      <c r="B19" s="96"/>
      <c r="C19" s="96"/>
      <c r="I19" s="42"/>
    </row>
    <row r="20" ht="12.75">
      <c r="C20" s="119"/>
    </row>
    <row r="21" ht="12.75">
      <c r="C21" s="119"/>
    </row>
    <row r="22" ht="12.75">
      <c r="C22" s="119"/>
    </row>
    <row r="23" ht="12.75">
      <c r="C23" s="119"/>
    </row>
  </sheetData>
  <sheetProtection/>
  <mergeCells count="3">
    <mergeCell ref="C2:D2"/>
    <mergeCell ref="A9:G9"/>
    <mergeCell ref="B17:D17"/>
  </mergeCells>
  <printOptions horizontalCentered="1"/>
  <pageMargins left="0.3937007874015748" right="0.3937007874015748" top="0.4330708661417323" bottom="0.984251968503937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11.421875" defaultRowHeight="12.75"/>
  <cols>
    <col min="1" max="1" width="16.00390625" style="41" customWidth="1"/>
    <col min="2" max="2" width="54.421875" style="41" customWidth="1"/>
    <col min="3" max="3" width="6.7109375" style="41" customWidth="1"/>
    <col min="4" max="4" width="8.140625" style="41" customWidth="1"/>
    <col min="5" max="7" width="25.7109375" style="41" customWidth="1"/>
    <col min="8" max="8" width="11.421875" style="41" customWidth="1"/>
    <col min="9" max="9" width="14.00390625" style="41" bestFit="1" customWidth="1"/>
    <col min="10" max="16384" width="11.421875" style="41" customWidth="1"/>
  </cols>
  <sheetData>
    <row r="1" spans="1:5" ht="52.5" customHeight="1">
      <c r="A1" s="92"/>
      <c r="B1" s="93"/>
      <c r="C1" s="93"/>
      <c r="D1" s="6"/>
      <c r="E1" s="93"/>
    </row>
    <row r="2" spans="1:5" ht="21" customHeight="1">
      <c r="A2" s="49" t="str">
        <f>'RESUMEN '!A3</f>
        <v>OBRA: Línea D - POTENCIA</v>
      </c>
      <c r="B2" s="7"/>
      <c r="C2" s="93"/>
      <c r="D2" s="6"/>
      <c r="E2" s="93"/>
    </row>
    <row r="3" spans="1:5" ht="21" customHeight="1">
      <c r="A3" s="7"/>
      <c r="B3" s="7"/>
      <c r="C3" s="93"/>
      <c r="D3" s="6"/>
      <c r="E3" s="93"/>
    </row>
    <row r="4" spans="1:5" ht="21" customHeight="1">
      <c r="A4" s="7"/>
      <c r="B4" s="441" t="s">
        <v>10</v>
      </c>
      <c r="C4" s="441"/>
      <c r="D4" s="441"/>
      <c r="E4" s="93"/>
    </row>
    <row r="5" spans="1:5" ht="21" customHeight="1">
      <c r="A5" s="17"/>
      <c r="B5" s="120"/>
      <c r="C5" s="120"/>
      <c r="D5" s="120"/>
      <c r="E5" s="121"/>
    </row>
    <row r="6" spans="1:5" ht="15.75">
      <c r="A6" s="122" t="str">
        <f>'RESUMEN '!A14</f>
        <v>LD-POT</v>
      </c>
      <c r="B6" s="89" t="str">
        <f>'RESUMEN '!B14</f>
        <v>POTENCIA - LINEA D</v>
      </c>
      <c r="C6" s="123"/>
      <c r="D6" s="123"/>
      <c r="E6" s="120"/>
    </row>
    <row r="7" spans="1:5" ht="16.5" thickBot="1">
      <c r="A7" s="122"/>
      <c r="B7" s="123"/>
      <c r="C7" s="123"/>
      <c r="D7" s="123"/>
      <c r="E7" s="120"/>
    </row>
    <row r="8" spans="1:7" ht="34.5" thickBot="1">
      <c r="A8" s="8" t="s">
        <v>8</v>
      </c>
      <c r="B8" s="8" t="s">
        <v>0</v>
      </c>
      <c r="C8" s="8" t="s">
        <v>2</v>
      </c>
      <c r="D8" s="8" t="s">
        <v>1</v>
      </c>
      <c r="E8" s="15" t="s">
        <v>52</v>
      </c>
      <c r="F8" s="15" t="s">
        <v>53</v>
      </c>
      <c r="G8" s="15" t="s">
        <v>54</v>
      </c>
    </row>
    <row r="9" spans="1:9" ht="19.5" customHeight="1">
      <c r="A9" s="37" t="str">
        <f aca="true" t="shared" si="0" ref="A9:A16">$A$6&amp;"."&amp;TEXT(ROW(A7)-ROW($A$6),"#")</f>
        <v>LD-POT.1</v>
      </c>
      <c r="B9" s="38" t="s">
        <v>28</v>
      </c>
      <c r="C9" s="39" t="s">
        <v>3</v>
      </c>
      <c r="D9" s="40">
        <v>1</v>
      </c>
      <c r="E9" s="71"/>
      <c r="F9" s="125"/>
      <c r="G9" s="124"/>
      <c r="I9" s="42"/>
    </row>
    <row r="10" spans="1:9" ht="19.5" customHeight="1">
      <c r="A10" s="43" t="str">
        <f t="shared" si="0"/>
        <v>LD-POT.2</v>
      </c>
      <c r="B10" s="44" t="s">
        <v>29</v>
      </c>
      <c r="C10" s="39" t="s">
        <v>3</v>
      </c>
      <c r="D10" s="45">
        <v>1</v>
      </c>
      <c r="E10" s="69"/>
      <c r="F10" s="125"/>
      <c r="G10" s="125"/>
      <c r="I10" s="42"/>
    </row>
    <row r="11" spans="1:9" ht="19.5" customHeight="1">
      <c r="A11" s="43" t="str">
        <f t="shared" si="0"/>
        <v>LD-POT.3</v>
      </c>
      <c r="B11" s="44" t="s">
        <v>30</v>
      </c>
      <c r="C11" s="39" t="s">
        <v>3</v>
      </c>
      <c r="D11" s="45">
        <v>1</v>
      </c>
      <c r="E11" s="69"/>
      <c r="F11" s="125"/>
      <c r="G11" s="125"/>
      <c r="I11" s="42"/>
    </row>
    <row r="12" spans="1:9" ht="19.5" customHeight="1">
      <c r="A12" s="43" t="str">
        <f t="shared" si="0"/>
        <v>LD-POT.4</v>
      </c>
      <c r="B12" s="44" t="s">
        <v>31</v>
      </c>
      <c r="C12" s="39" t="s">
        <v>3</v>
      </c>
      <c r="D12" s="45">
        <v>1</v>
      </c>
      <c r="E12" s="69"/>
      <c r="F12" s="125"/>
      <c r="G12" s="125"/>
      <c r="I12" s="42"/>
    </row>
    <row r="13" spans="1:9" ht="19.5" customHeight="1">
      <c r="A13" s="43" t="str">
        <f t="shared" si="0"/>
        <v>LD-POT.5</v>
      </c>
      <c r="B13" s="44" t="s">
        <v>119</v>
      </c>
      <c r="C13" s="39" t="s">
        <v>3</v>
      </c>
      <c r="D13" s="45">
        <v>1</v>
      </c>
      <c r="E13" s="69"/>
      <c r="F13" s="125"/>
      <c r="G13" s="125"/>
      <c r="I13" s="42"/>
    </row>
    <row r="14" spans="1:9" ht="19.5" customHeight="1">
      <c r="A14" s="43" t="str">
        <f t="shared" si="0"/>
        <v>LD-POT.6</v>
      </c>
      <c r="B14" s="46" t="s">
        <v>19</v>
      </c>
      <c r="C14" s="39" t="s">
        <v>3</v>
      </c>
      <c r="D14" s="47">
        <v>1</v>
      </c>
      <c r="E14" s="70"/>
      <c r="F14" s="125"/>
      <c r="G14" s="125"/>
      <c r="I14" s="42"/>
    </row>
    <row r="15" spans="1:9" ht="19.5" customHeight="1">
      <c r="A15" s="43" t="str">
        <f t="shared" si="0"/>
        <v>LD-POT.7</v>
      </c>
      <c r="B15" s="46" t="s">
        <v>120</v>
      </c>
      <c r="C15" s="39" t="s">
        <v>3</v>
      </c>
      <c r="D15" s="48">
        <v>1</v>
      </c>
      <c r="E15" s="70"/>
      <c r="F15" s="125"/>
      <c r="G15" s="125"/>
      <c r="I15" s="42"/>
    </row>
    <row r="16" spans="1:7" ht="19.5" customHeight="1">
      <c r="A16" s="43" t="str">
        <f t="shared" si="0"/>
        <v>LD-POT.8</v>
      </c>
      <c r="B16" s="46" t="s">
        <v>45</v>
      </c>
      <c r="C16" s="39" t="s">
        <v>3</v>
      </c>
      <c r="D16" s="48">
        <v>1</v>
      </c>
      <c r="E16" s="70"/>
      <c r="F16" s="125"/>
      <c r="G16" s="125"/>
    </row>
    <row r="17" spans="1:7" ht="15" thickBot="1">
      <c r="A17" s="126"/>
      <c r="B17" s="127"/>
      <c r="C17" s="128"/>
      <c r="D17" s="129"/>
      <c r="E17" s="130"/>
      <c r="F17" s="131"/>
      <c r="G17" s="131"/>
    </row>
    <row r="18" spans="1:7" ht="24.75" customHeight="1" thickBot="1">
      <c r="A18" s="132"/>
      <c r="B18" s="137" t="s">
        <v>25</v>
      </c>
      <c r="C18" s="138"/>
      <c r="D18" s="139"/>
      <c r="E18" s="140">
        <f>SUM(E9:E17)</f>
        <v>0</v>
      </c>
      <c r="F18" s="416">
        <f>SUM(F9:F17)</f>
        <v>0</v>
      </c>
      <c r="G18" s="417">
        <f>SUM(G9:G17)</f>
        <v>0</v>
      </c>
    </row>
    <row r="19" spans="1:2" ht="14.25">
      <c r="A19" s="133"/>
      <c r="B19" s="81"/>
    </row>
    <row r="20" spans="1:2" ht="14.25">
      <c r="A20" s="133"/>
      <c r="B20" s="81"/>
    </row>
    <row r="21" spans="1:5" ht="20.25">
      <c r="A21" s="133"/>
      <c r="B21" s="134"/>
      <c r="C21" s="135"/>
      <c r="D21" s="135"/>
      <c r="E21" s="136"/>
    </row>
    <row r="22" spans="1:2" ht="14.25">
      <c r="A22" s="133"/>
      <c r="B22" s="81"/>
    </row>
    <row r="26" ht="14.25">
      <c r="B26" s="82"/>
    </row>
  </sheetData>
  <sheetProtection/>
  <mergeCells count="1">
    <mergeCell ref="B4:D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view="pageBreakPreview" zoomScaleSheetLayoutView="100" zoomScalePageLayoutView="0" workbookViewId="0" topLeftCell="A16">
      <selection activeCell="D28" sqref="D28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str">
        <f>+'RESUMEN '!A3</f>
        <v>OBRA: Línea D - POTENCIA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.7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.7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.75">
      <c r="A6" s="5" t="str">
        <f>+'PL COT -POTENCIA'!A9</f>
        <v>LD-POT.1</v>
      </c>
      <c r="B6" s="200" t="str">
        <f>+'PL COT -POTENCIA'!B9</f>
        <v>SER 9 DE JULIO</v>
      </c>
      <c r="C6" s="5"/>
      <c r="D6" s="5"/>
      <c r="E6" s="5"/>
      <c r="F6" s="5"/>
      <c r="G6" s="5"/>
      <c r="H6" s="5"/>
      <c r="I6" s="5"/>
      <c r="J6" s="359"/>
    </row>
    <row r="7" spans="2:10" ht="15" thickBot="1">
      <c r="B7" s="73"/>
      <c r="E7" s="2"/>
      <c r="F7" s="2"/>
      <c r="G7" s="2"/>
      <c r="H7" s="2"/>
      <c r="I7" s="2"/>
      <c r="J7" s="2"/>
    </row>
    <row r="8" spans="1:10" s="360" customFormat="1" ht="30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30">
      <c r="A9" s="385"/>
      <c r="B9" s="386" t="s">
        <v>130</v>
      </c>
      <c r="C9" s="387"/>
      <c r="D9" s="388"/>
      <c r="E9" s="67"/>
      <c r="F9" s="67"/>
      <c r="G9" s="67"/>
      <c r="H9" s="67"/>
      <c r="I9" s="67"/>
      <c r="J9" s="67"/>
      <c r="L9" s="361"/>
      <c r="O9" s="361"/>
    </row>
    <row r="10" spans="1:10" ht="28.5">
      <c r="A10" s="33" t="str">
        <f>$A$6&amp;"."&amp;TEXT(ROW(A10)-ROW($A$8)-COUNTBLANK($A$8:A9),"#")</f>
        <v>LD-POT.1.1</v>
      </c>
      <c r="B10" s="29" t="s">
        <v>36</v>
      </c>
      <c r="C10" s="35" t="s">
        <v>4</v>
      </c>
      <c r="D10" s="36">
        <v>2</v>
      </c>
      <c r="E10" s="26"/>
      <c r="F10" s="26"/>
      <c r="G10" s="26"/>
      <c r="H10" s="26"/>
      <c r="I10" s="26"/>
      <c r="J10" s="26"/>
    </row>
    <row r="11" spans="1:10" ht="14.25">
      <c r="A11" s="33" t="str">
        <f>$A$6&amp;"."&amp;TEXT(ROW(A11)-ROW($A$8)-COUNTBLANK($A$8:A10),"#")</f>
        <v>LD-POT.1.2</v>
      </c>
      <c r="B11" s="29" t="s">
        <v>66</v>
      </c>
      <c r="C11" s="35" t="s">
        <v>4</v>
      </c>
      <c r="D11" s="362">
        <v>2</v>
      </c>
      <c r="E11" s="26"/>
      <c r="F11" s="26"/>
      <c r="G11" s="26"/>
      <c r="H11" s="26"/>
      <c r="I11" s="26"/>
      <c r="J11" s="26"/>
    </row>
    <row r="12" spans="1:10" ht="14.25">
      <c r="A12" s="33" t="str">
        <f>$A$6&amp;"."&amp;TEXT(ROW(A12)-ROW($A$8)-COUNTBLANK($A$8:A11),"#")</f>
        <v>LD-POT.1.3</v>
      </c>
      <c r="B12" s="29" t="s">
        <v>37</v>
      </c>
      <c r="C12" s="35" t="s">
        <v>4</v>
      </c>
      <c r="D12" s="362">
        <v>1</v>
      </c>
      <c r="E12" s="26"/>
      <c r="F12" s="26"/>
      <c r="G12" s="26"/>
      <c r="H12" s="26"/>
      <c r="I12" s="26"/>
      <c r="J12" s="26"/>
    </row>
    <row r="13" spans="1:10" ht="14.25">
      <c r="A13" s="33" t="str">
        <f>$A$6&amp;"."&amp;TEXT(ROW(A13)-ROW($A$8)-COUNTBLANK($A$8:A12),"#")</f>
        <v>LD-POT.1.4</v>
      </c>
      <c r="B13" s="29" t="s">
        <v>38</v>
      </c>
      <c r="C13" s="35" t="s">
        <v>4</v>
      </c>
      <c r="D13" s="362">
        <v>3</v>
      </c>
      <c r="E13" s="26"/>
      <c r="F13" s="26"/>
      <c r="G13" s="26"/>
      <c r="H13" s="26"/>
      <c r="I13" s="26"/>
      <c r="J13" s="26"/>
    </row>
    <row r="14" spans="1:10" ht="28.5">
      <c r="A14" s="33" t="str">
        <f>$A$6&amp;"."&amp;TEXT(ROW(A14)-ROW($A$8)-COUNTBLANK($A$8:A13),"#")</f>
        <v>LD-POT.1.5</v>
      </c>
      <c r="B14" s="29" t="s">
        <v>39</v>
      </c>
      <c r="C14" s="35" t="s">
        <v>4</v>
      </c>
      <c r="D14" s="362">
        <v>2</v>
      </c>
      <c r="E14" s="26"/>
      <c r="F14" s="26"/>
      <c r="G14" s="26"/>
      <c r="H14" s="26"/>
      <c r="I14" s="26"/>
      <c r="J14" s="26"/>
    </row>
    <row r="15" spans="1:10" ht="14.25">
      <c r="A15" s="33" t="str">
        <f>$A$6&amp;"."&amp;TEXT(ROW(A15)-ROW($A$8)-COUNTBLANK($A$8:A14),"#")</f>
        <v>LD-POT.1.6</v>
      </c>
      <c r="B15" s="29" t="s">
        <v>67</v>
      </c>
      <c r="C15" s="35" t="s">
        <v>4</v>
      </c>
      <c r="D15" s="362">
        <v>2</v>
      </c>
      <c r="E15" s="26"/>
      <c r="F15" s="26"/>
      <c r="G15" s="26"/>
      <c r="H15" s="26"/>
      <c r="I15" s="26"/>
      <c r="J15" s="26"/>
    </row>
    <row r="16" spans="1:10" ht="28.5">
      <c r="A16" s="33" t="str">
        <f>$A$6&amp;"."&amp;TEXT(ROW(A16)-ROW($A$8)-COUNTBLANK($A$8:A15),"#")</f>
        <v>LD-POT.1.7</v>
      </c>
      <c r="B16" s="29" t="s">
        <v>40</v>
      </c>
      <c r="C16" s="35" t="s">
        <v>4</v>
      </c>
      <c r="D16" s="362">
        <v>2</v>
      </c>
      <c r="E16" s="26"/>
      <c r="F16" s="26"/>
      <c r="G16" s="26"/>
      <c r="H16" s="26"/>
      <c r="I16" s="26"/>
      <c r="J16" s="26"/>
    </row>
    <row r="17" spans="1:10" ht="28.5">
      <c r="A17" s="33" t="str">
        <f>$A$6&amp;"."&amp;TEXT(ROW(A17)-ROW($A$8)-COUNTBLANK($A$8:A16),"#")</f>
        <v>LD-POT.1.8</v>
      </c>
      <c r="B17" s="29" t="s">
        <v>101</v>
      </c>
      <c r="C17" s="35" t="s">
        <v>4</v>
      </c>
      <c r="D17" s="362">
        <v>2</v>
      </c>
      <c r="E17" s="26"/>
      <c r="F17" s="26"/>
      <c r="G17" s="26"/>
      <c r="H17" s="26"/>
      <c r="I17" s="26"/>
      <c r="J17" s="26"/>
    </row>
    <row r="18" spans="1:12" ht="30">
      <c r="A18" s="363"/>
      <c r="B18" s="364" t="s">
        <v>129</v>
      </c>
      <c r="C18" s="365"/>
      <c r="D18" s="366"/>
      <c r="E18" s="67"/>
      <c r="F18" s="67"/>
      <c r="G18" s="67"/>
      <c r="H18" s="67"/>
      <c r="I18" s="67"/>
      <c r="J18" s="67"/>
      <c r="L18" s="367"/>
    </row>
    <row r="19" spans="1:12" ht="42" customHeight="1">
      <c r="A19" s="33" t="str">
        <f>$A$6&amp;"."&amp;TEXT(ROW(A19)-ROW($A$8)-COUNTBLANK($A$8:A18),"#")</f>
        <v>LD-POT.1.9</v>
      </c>
      <c r="B19" s="29" t="s">
        <v>121</v>
      </c>
      <c r="C19" s="35" t="s">
        <v>4</v>
      </c>
      <c r="D19" s="362">
        <v>1</v>
      </c>
      <c r="E19" s="26"/>
      <c r="F19" s="26"/>
      <c r="G19" s="26"/>
      <c r="H19" s="26"/>
      <c r="I19" s="26"/>
      <c r="J19" s="26"/>
      <c r="L19" s="367"/>
    </row>
    <row r="20" spans="1:12" ht="42" customHeight="1">
      <c r="A20" s="33" t="str">
        <f>$A$6&amp;"."&amp;TEXT(ROW(A20)-ROW($A$8)-COUNTBLANK($A$8:A19),"#")</f>
        <v>LD-POT.1.10</v>
      </c>
      <c r="B20" s="29" t="s">
        <v>127</v>
      </c>
      <c r="C20" s="35" t="s">
        <v>4</v>
      </c>
      <c r="D20" s="362">
        <v>1</v>
      </c>
      <c r="E20" s="26"/>
      <c r="F20" s="26"/>
      <c r="G20" s="26"/>
      <c r="H20" s="26"/>
      <c r="I20" s="26"/>
      <c r="J20" s="26"/>
      <c r="L20" s="367"/>
    </row>
    <row r="21" spans="1:12" ht="30" customHeight="1">
      <c r="A21" s="33" t="str">
        <f>$A$6&amp;"."&amp;TEXT(ROW(A21)-ROW($A$8)-COUNTBLANK($A$8:A20),"#")</f>
        <v>LD-POT.1.11</v>
      </c>
      <c r="B21" s="29" t="s">
        <v>122</v>
      </c>
      <c r="C21" s="35" t="s">
        <v>4</v>
      </c>
      <c r="D21" s="36">
        <v>1</v>
      </c>
      <c r="E21" s="26"/>
      <c r="F21" s="26"/>
      <c r="G21" s="26"/>
      <c r="H21" s="26"/>
      <c r="I21" s="26"/>
      <c r="J21" s="26"/>
      <c r="L21" s="367"/>
    </row>
    <row r="22" spans="1:10" ht="28.5">
      <c r="A22" s="33" t="str">
        <f>$A$6&amp;"."&amp;TEXT(ROW(A22)-ROW($A$8)-COUNTBLANK($A$8:A21),"#")</f>
        <v>LD-POT.1.12</v>
      </c>
      <c r="B22" s="29" t="s">
        <v>158</v>
      </c>
      <c r="C22" s="35" t="s">
        <v>4</v>
      </c>
      <c r="D22" s="36">
        <v>3</v>
      </c>
      <c r="E22" s="26"/>
      <c r="F22" s="26"/>
      <c r="G22" s="26"/>
      <c r="H22" s="26"/>
      <c r="I22" s="26"/>
      <c r="J22" s="26"/>
    </row>
    <row r="23" spans="1:10" ht="45">
      <c r="A23" s="363"/>
      <c r="B23" s="364" t="s">
        <v>131</v>
      </c>
      <c r="C23" s="368"/>
      <c r="D23" s="369"/>
      <c r="E23" s="67"/>
      <c r="F23" s="67"/>
      <c r="G23" s="67"/>
      <c r="H23" s="67"/>
      <c r="I23" s="67"/>
      <c r="J23" s="67"/>
    </row>
    <row r="24" spans="1:10" ht="28.5">
      <c r="A24" s="33" t="str">
        <f>$A$6&amp;"."&amp;TEXT(ROW(A24)-ROW($A$8)-COUNTBLANK($A$8:A23),"#")</f>
        <v>LD-POT.1.13</v>
      </c>
      <c r="B24" s="29" t="s">
        <v>100</v>
      </c>
      <c r="C24" s="35" t="s">
        <v>4</v>
      </c>
      <c r="D24" s="36">
        <v>3</v>
      </c>
      <c r="E24" s="26"/>
      <c r="F24" s="26"/>
      <c r="G24" s="26"/>
      <c r="H24" s="26"/>
      <c r="I24" s="26"/>
      <c r="J24" s="26"/>
    </row>
    <row r="25" spans="1:10" ht="14.25">
      <c r="A25" s="33" t="str">
        <f>$A$6&amp;"."&amp;TEXT(ROW(A25)-ROW($A$8)-COUNTBLANK($A$8:A24),"#")</f>
        <v>LD-POT.1.14</v>
      </c>
      <c r="B25" s="29" t="s">
        <v>63</v>
      </c>
      <c r="C25" s="35" t="s">
        <v>4</v>
      </c>
      <c r="D25" s="36">
        <v>3</v>
      </c>
      <c r="E25" s="26"/>
      <c r="F25" s="26"/>
      <c r="G25" s="26"/>
      <c r="H25" s="26"/>
      <c r="I25" s="26"/>
      <c r="J25" s="26"/>
    </row>
    <row r="26" spans="1:10" ht="30">
      <c r="A26" s="363"/>
      <c r="B26" s="364" t="s">
        <v>132</v>
      </c>
      <c r="C26" s="368"/>
      <c r="D26" s="369"/>
      <c r="E26" s="67"/>
      <c r="F26" s="67"/>
      <c r="G26" s="67"/>
      <c r="H26" s="67"/>
      <c r="I26" s="67"/>
      <c r="J26" s="67"/>
    </row>
    <row r="27" spans="1:10" ht="14.25">
      <c r="A27" s="33" t="str">
        <f>$A$6&amp;"."&amp;TEXT(ROW(A27)-ROW($A$8)-COUNTBLANK($A$8:A26),"#")</f>
        <v>LD-POT.1.15</v>
      </c>
      <c r="B27" s="29" t="s">
        <v>41</v>
      </c>
      <c r="C27" s="35" t="s">
        <v>4</v>
      </c>
      <c r="D27" s="36">
        <v>1</v>
      </c>
      <c r="E27" s="26"/>
      <c r="F27" s="26"/>
      <c r="G27" s="26"/>
      <c r="H27" s="26"/>
      <c r="I27" s="26"/>
      <c r="J27" s="26"/>
    </row>
    <row r="28" spans="1:10" ht="14.25">
      <c r="A28" s="33" t="str">
        <f>$A$6&amp;"."&amp;TEXT(ROW(A28)-ROW($A$8)-COUNTBLANK($A$8:A27),"#")</f>
        <v>LD-POT.1.16</v>
      </c>
      <c r="B28" s="29" t="s">
        <v>42</v>
      </c>
      <c r="C28" s="35" t="s">
        <v>4</v>
      </c>
      <c r="D28" s="362">
        <v>1</v>
      </c>
      <c r="E28" s="26"/>
      <c r="F28" s="26"/>
      <c r="G28" s="26"/>
      <c r="H28" s="26"/>
      <c r="I28" s="26"/>
      <c r="J28" s="26"/>
    </row>
    <row r="29" spans="1:10" ht="14.25">
      <c r="A29" s="33" t="str">
        <f>$A$6&amp;"."&amp;TEXT(ROW(A29)-ROW($A$8)-COUNTBLANK($A$8:A28),"#")</f>
        <v>LD-POT.1.17</v>
      </c>
      <c r="B29" s="29" t="s">
        <v>240</v>
      </c>
      <c r="C29" s="35" t="s">
        <v>3</v>
      </c>
      <c r="D29" s="155">
        <v>1</v>
      </c>
      <c r="E29" s="26"/>
      <c r="F29" s="161"/>
      <c r="G29" s="161"/>
      <c r="H29" s="26"/>
      <c r="I29" s="161"/>
      <c r="J29" s="161"/>
    </row>
    <row r="30" spans="1:10" ht="30">
      <c r="A30" s="363"/>
      <c r="B30" s="364" t="s">
        <v>143</v>
      </c>
      <c r="C30" s="368"/>
      <c r="D30" s="370"/>
      <c r="E30" s="67"/>
      <c r="F30" s="67"/>
      <c r="G30" s="67"/>
      <c r="H30" s="67"/>
      <c r="I30" s="67"/>
      <c r="J30" s="67"/>
    </row>
    <row r="31" spans="1:10" ht="14.25">
      <c r="A31" s="33" t="str">
        <f>$A$6&amp;"."&amp;TEXT(ROW(A31)-ROW($A$8)-COUNTBLANK($A$8:A30),"#")</f>
        <v>LD-POT.1.18</v>
      </c>
      <c r="B31" s="29" t="s">
        <v>128</v>
      </c>
      <c r="C31" s="157" t="s">
        <v>4</v>
      </c>
      <c r="D31" s="158">
        <v>11</v>
      </c>
      <c r="E31" s="156"/>
      <c r="F31" s="161"/>
      <c r="G31" s="161"/>
      <c r="H31" s="26"/>
      <c r="I31" s="161"/>
      <c r="J31" s="161"/>
    </row>
    <row r="32" spans="1:10" ht="30">
      <c r="A32" s="363"/>
      <c r="B32" s="364" t="s">
        <v>133</v>
      </c>
      <c r="C32" s="368"/>
      <c r="D32" s="370"/>
      <c r="E32" s="67"/>
      <c r="F32" s="67"/>
      <c r="G32" s="67"/>
      <c r="H32" s="67"/>
      <c r="I32" s="67"/>
      <c r="J32" s="67"/>
    </row>
    <row r="33" spans="1:10" ht="14.25">
      <c r="A33" s="33" t="str">
        <f>$A$6&amp;"."&amp;TEXT(ROW(A33)-ROW($A$8)-COUNTBLANK($A$8:A32),"#")</f>
        <v>LD-POT.1.19</v>
      </c>
      <c r="B33" s="31" t="s">
        <v>44</v>
      </c>
      <c r="C33" s="35" t="s">
        <v>3</v>
      </c>
      <c r="D33" s="371">
        <v>1</v>
      </c>
      <c r="E33" s="156"/>
      <c r="F33" s="161"/>
      <c r="G33" s="161"/>
      <c r="H33" s="26"/>
      <c r="I33" s="161"/>
      <c r="J33" s="161"/>
    </row>
    <row r="34" spans="1:10" ht="14.25">
      <c r="A34" s="33" t="str">
        <f>$A$6&amp;"."&amp;TEXT(ROW(A34)-ROW($A$8)-COUNTBLANK($A$8:A33),"#")</f>
        <v>LD-POT.1.20</v>
      </c>
      <c r="B34" s="29" t="s">
        <v>34</v>
      </c>
      <c r="C34" s="35" t="s">
        <v>3</v>
      </c>
      <c r="D34" s="149">
        <v>1</v>
      </c>
      <c r="E34" s="156"/>
      <c r="F34" s="161"/>
      <c r="G34" s="161"/>
      <c r="H34" s="26"/>
      <c r="I34" s="161"/>
      <c r="J34" s="161"/>
    </row>
    <row r="35" spans="1:10" ht="14.25">
      <c r="A35" s="33" t="str">
        <f>$A$6&amp;"."&amp;TEXT(ROW(A35)-ROW($A$8)-COUNTBLANK($A$8:A34),"#")</f>
        <v>LD-POT.1.21</v>
      </c>
      <c r="B35" s="29" t="s">
        <v>57</v>
      </c>
      <c r="C35" s="35" t="s">
        <v>3</v>
      </c>
      <c r="D35" s="149">
        <v>1</v>
      </c>
      <c r="E35" s="156"/>
      <c r="F35" s="161"/>
      <c r="G35" s="161"/>
      <c r="H35" s="26"/>
      <c r="I35" s="161"/>
      <c r="J35" s="161"/>
    </row>
    <row r="36" spans="1:10" ht="14.25">
      <c r="A36" s="33" t="str">
        <f>$A$6&amp;"."&amp;TEXT(ROW(A36)-ROW($A$8)-COUNTBLANK($A$8:A35),"#")</f>
        <v>LD-POT.1.22</v>
      </c>
      <c r="B36" s="29" t="s">
        <v>35</v>
      </c>
      <c r="C36" s="34" t="s">
        <v>3</v>
      </c>
      <c r="D36" s="159">
        <v>1</v>
      </c>
      <c r="E36" s="156"/>
      <c r="F36" s="161"/>
      <c r="G36" s="161"/>
      <c r="H36" s="26"/>
      <c r="I36" s="161"/>
      <c r="J36" s="161"/>
    </row>
    <row r="37" spans="1:10" ht="30">
      <c r="A37" s="363"/>
      <c r="B37" s="364" t="s">
        <v>134</v>
      </c>
      <c r="C37" s="368"/>
      <c r="D37" s="372"/>
      <c r="E37" s="67"/>
      <c r="F37" s="67"/>
      <c r="G37" s="67"/>
      <c r="H37" s="67"/>
      <c r="I37" s="67"/>
      <c r="J37" s="67"/>
    </row>
    <row r="38" spans="1:10" ht="30.75">
      <c r="A38" s="33" t="str">
        <f>$A$6&amp;"."&amp;TEXT(ROW(A38)-ROW($A$8)-COUNTBLANK($A$8:A37),"#")</f>
        <v>LD-POT.1.23</v>
      </c>
      <c r="B38" s="29" t="s">
        <v>55</v>
      </c>
      <c r="C38" s="34" t="s">
        <v>6</v>
      </c>
      <c r="D38" s="159">
        <f>2*3*3*25</f>
        <v>450</v>
      </c>
      <c r="E38" s="156"/>
      <c r="F38" s="26"/>
      <c r="G38" s="26"/>
      <c r="H38" s="26"/>
      <c r="I38" s="26"/>
      <c r="J38" s="26"/>
    </row>
    <row r="39" spans="1:10" ht="30.75">
      <c r="A39" s="33" t="str">
        <f>$A$6&amp;"."&amp;TEXT(ROW(A39)-ROW($A$8)-COUNTBLANK($A$8:A38),"#")</f>
        <v>LD-POT.1.24</v>
      </c>
      <c r="B39" s="29" t="s">
        <v>64</v>
      </c>
      <c r="C39" s="34" t="s">
        <v>6</v>
      </c>
      <c r="D39" s="159">
        <f>3*15</f>
        <v>45</v>
      </c>
      <c r="E39" s="156"/>
      <c r="F39" s="26"/>
      <c r="G39" s="26"/>
      <c r="H39" s="26"/>
      <c r="I39" s="26"/>
      <c r="J39" s="26"/>
    </row>
    <row r="40" spans="1:10" ht="30.75">
      <c r="A40" s="33" t="str">
        <f>$A$6&amp;"."&amp;TEXT(ROW(A40)-ROW($A$8)-COUNTBLANK($A$8:A39),"#")</f>
        <v>LD-POT.1.25</v>
      </c>
      <c r="B40" s="30" t="s">
        <v>58</v>
      </c>
      <c r="C40" s="34" t="s">
        <v>6</v>
      </c>
      <c r="D40" s="373">
        <f>2*3*3*10</f>
        <v>180</v>
      </c>
      <c r="E40" s="156"/>
      <c r="F40" s="26"/>
      <c r="G40" s="26"/>
      <c r="H40" s="26"/>
      <c r="I40" s="26"/>
      <c r="J40" s="26"/>
    </row>
    <row r="41" spans="1:10" ht="30.75">
      <c r="A41" s="33" t="str">
        <f>$A$6&amp;"."&amp;TEXT(ROW(A41)-ROW($A$8)-COUNTBLANK($A$8:A40),"#")</f>
        <v>LD-POT.1.26</v>
      </c>
      <c r="B41" s="30" t="s">
        <v>65</v>
      </c>
      <c r="C41" s="34" t="s">
        <v>6</v>
      </c>
      <c r="D41" s="373">
        <f>6*10</f>
        <v>60</v>
      </c>
      <c r="E41" s="156"/>
      <c r="F41" s="26"/>
      <c r="G41" s="26"/>
      <c r="H41" s="26"/>
      <c r="I41" s="26"/>
      <c r="J41" s="26"/>
    </row>
    <row r="42" spans="1:10" ht="30.75">
      <c r="A42" s="33" t="str">
        <f>$A$6&amp;"."&amp;TEXT(ROW(A42)-ROW($A$8)-COUNTBLANK($A$8:A41),"#")</f>
        <v>LD-POT.1.27</v>
      </c>
      <c r="B42" s="30" t="s">
        <v>62</v>
      </c>
      <c r="C42" s="34" t="s">
        <v>6</v>
      </c>
      <c r="D42" s="373">
        <f>6*10</f>
        <v>60</v>
      </c>
      <c r="E42" s="156"/>
      <c r="F42" s="26"/>
      <c r="G42" s="26"/>
      <c r="H42" s="26"/>
      <c r="I42" s="26"/>
      <c r="J42" s="26"/>
    </row>
    <row r="43" spans="1:10" ht="16.5">
      <c r="A43" s="33" t="str">
        <f>$A$6&amp;"."&amp;TEXT(ROW(A43)-ROW($A$8)-COUNTBLANK($A$8:A42),"#")</f>
        <v>LD-POT.1.28</v>
      </c>
      <c r="B43" s="30" t="s">
        <v>56</v>
      </c>
      <c r="C43" s="34" t="s">
        <v>6</v>
      </c>
      <c r="D43" s="160">
        <v>100</v>
      </c>
      <c r="E43" s="156"/>
      <c r="F43" s="26"/>
      <c r="G43" s="26"/>
      <c r="H43" s="26"/>
      <c r="I43" s="26"/>
      <c r="J43" s="26"/>
    </row>
    <row r="44" spans="1:10" ht="30">
      <c r="A44" s="363"/>
      <c r="B44" s="364" t="s">
        <v>135</v>
      </c>
      <c r="C44" s="363"/>
      <c r="D44" s="374"/>
      <c r="E44" s="375"/>
      <c r="F44" s="376"/>
      <c r="G44" s="376"/>
      <c r="H44" s="377"/>
      <c r="I44" s="376"/>
      <c r="J44" s="376"/>
    </row>
    <row r="45" spans="1:10" ht="31.5">
      <c r="A45" s="33" t="str">
        <f>$A$6&amp;"."&amp;TEXT(ROW(A45)-ROW($A$8)-COUNTBLANK($A$8:A44),"#")</f>
        <v>LD-POT.1.29</v>
      </c>
      <c r="B45" s="30" t="s">
        <v>159</v>
      </c>
      <c r="C45" s="34" t="s">
        <v>6</v>
      </c>
      <c r="D45" s="160">
        <v>5600</v>
      </c>
      <c r="E45" s="156"/>
      <c r="F45" s="26"/>
      <c r="G45" s="26"/>
      <c r="H45" s="26"/>
      <c r="I45" s="26"/>
      <c r="J45" s="26"/>
    </row>
    <row r="46" spans="1:10" ht="31.5">
      <c r="A46" s="33" t="str">
        <f>$A$6&amp;"."&amp;TEXT(ROW(A46)-ROW($A$8)-COUNTBLANK($A$8:A45),"#")</f>
        <v>LD-POT.1.30</v>
      </c>
      <c r="B46" s="30" t="s">
        <v>160</v>
      </c>
      <c r="C46" s="34" t="s">
        <v>6</v>
      </c>
      <c r="D46" s="160">
        <v>480</v>
      </c>
      <c r="E46" s="156"/>
      <c r="F46" s="26"/>
      <c r="G46" s="26"/>
      <c r="H46" s="26"/>
      <c r="I46" s="26"/>
      <c r="J46" s="26"/>
    </row>
    <row r="47" spans="1:10" ht="15">
      <c r="A47" s="363"/>
      <c r="B47" s="364" t="s">
        <v>84</v>
      </c>
      <c r="C47" s="368"/>
      <c r="D47" s="368"/>
      <c r="E47" s="375"/>
      <c r="F47" s="376"/>
      <c r="G47" s="376"/>
      <c r="H47" s="377"/>
      <c r="I47" s="376"/>
      <c r="J47" s="376"/>
    </row>
    <row r="48" spans="1:10" ht="257.25">
      <c r="A48" s="33" t="str">
        <f>$A$6&amp;"."&amp;TEXT(ROW(A48)-ROW($A$8)-COUNTBLANK($A$8:A47),"#")</f>
        <v>LD-POT.1.31</v>
      </c>
      <c r="B48" s="30" t="s">
        <v>85</v>
      </c>
      <c r="C48" s="35" t="s">
        <v>3</v>
      </c>
      <c r="D48" s="35">
        <v>1</v>
      </c>
      <c r="E48" s="156"/>
      <c r="F48" s="161"/>
      <c r="G48" s="161"/>
      <c r="H48" s="26"/>
      <c r="I48" s="161"/>
      <c r="J48" s="161"/>
    </row>
    <row r="49" spans="1:10" ht="116.25">
      <c r="A49" s="33" t="str">
        <f>$A$6&amp;"."&amp;TEXT(ROW(A49)-ROW($A$8)-COUNTBLANK($A$8:A48),"#")</f>
        <v>LD-POT.1.32</v>
      </c>
      <c r="B49" s="29" t="s">
        <v>89</v>
      </c>
      <c r="C49" s="35" t="s">
        <v>3</v>
      </c>
      <c r="D49" s="35">
        <v>1</v>
      </c>
      <c r="E49" s="156"/>
      <c r="F49" s="161"/>
      <c r="G49" s="161"/>
      <c r="H49" s="26"/>
      <c r="I49" s="161"/>
      <c r="J49" s="161"/>
    </row>
    <row r="50" spans="1:10" ht="28.5">
      <c r="A50" s="33" t="str">
        <f>$A$6&amp;"."&amp;TEXT(ROW(A50)-ROW($A$8)-COUNTBLANK($A$8:A49),"#")</f>
        <v>LD-POT.1.33</v>
      </c>
      <c r="B50" s="30" t="s">
        <v>69</v>
      </c>
      <c r="C50" s="35" t="s">
        <v>3</v>
      </c>
      <c r="D50" s="35">
        <v>1</v>
      </c>
      <c r="E50" s="156"/>
      <c r="F50" s="161"/>
      <c r="G50" s="161"/>
      <c r="H50" s="26"/>
      <c r="I50" s="161"/>
      <c r="J50" s="161"/>
    </row>
    <row r="51" spans="1:10" ht="28.5">
      <c r="A51" s="33" t="str">
        <f>$A$6&amp;"."&amp;TEXT(ROW(A51)-ROW($A$8)-COUNTBLANK($A$8:A50),"#")</f>
        <v>LD-POT.1.34</v>
      </c>
      <c r="B51" s="30" t="s">
        <v>70</v>
      </c>
      <c r="C51" s="35" t="s">
        <v>3</v>
      </c>
      <c r="D51" s="35">
        <v>1</v>
      </c>
      <c r="E51" s="156"/>
      <c r="F51" s="161"/>
      <c r="G51" s="161"/>
      <c r="H51" s="26"/>
      <c r="I51" s="161"/>
      <c r="J51" s="161"/>
    </row>
    <row r="52" spans="1:10" ht="60">
      <c r="A52" s="363"/>
      <c r="B52" s="364" t="s">
        <v>136</v>
      </c>
      <c r="C52" s="368"/>
      <c r="D52" s="368"/>
      <c r="E52" s="375"/>
      <c r="F52" s="376"/>
      <c r="G52" s="378"/>
      <c r="H52" s="379"/>
      <c r="I52" s="376"/>
      <c r="J52" s="376"/>
    </row>
    <row r="53" spans="1:10" ht="42.75">
      <c r="A53" s="33" t="str">
        <f>$A$6&amp;"."&amp;TEXT(ROW(A53)-ROW($A$8)-COUNTBLANK($A$8:A51),"#")</f>
        <v>LD-POT.1.36</v>
      </c>
      <c r="B53" s="29" t="s">
        <v>138</v>
      </c>
      <c r="C53" s="35" t="s">
        <v>3</v>
      </c>
      <c r="D53" s="36">
        <v>1</v>
      </c>
      <c r="E53" s="26"/>
      <c r="F53" s="161"/>
      <c r="G53" s="161"/>
      <c r="H53" s="162"/>
      <c r="I53" s="161"/>
      <c r="J53" s="161"/>
    </row>
    <row r="54" spans="1:10" ht="14.25">
      <c r="A54" s="33" t="str">
        <f>$A$6&amp;"."&amp;TEXT(ROW(A54)-ROW($A$8)-COUNTBLANK($A$8:A52),"#")</f>
        <v>LD-POT.1.36</v>
      </c>
      <c r="B54" s="29" t="s">
        <v>137</v>
      </c>
      <c r="C54" s="35" t="s">
        <v>3</v>
      </c>
      <c r="D54" s="35">
        <v>1</v>
      </c>
      <c r="E54" s="156"/>
      <c r="F54" s="161"/>
      <c r="G54" s="161"/>
      <c r="H54" s="26"/>
      <c r="I54" s="161"/>
      <c r="J54" s="161"/>
    </row>
    <row r="55" spans="1:10" ht="15">
      <c r="A55" s="33" t="str">
        <f>$A$6&amp;"."&amp;TEXT(ROW(A55)-ROW($A$8)-COUNTBLANK($A$8:A53),"#")</f>
        <v>LD-POT.1.37</v>
      </c>
      <c r="B55" s="29" t="s">
        <v>161</v>
      </c>
      <c r="C55" s="35" t="s">
        <v>3</v>
      </c>
      <c r="D55" s="35">
        <v>1</v>
      </c>
      <c r="E55" s="156"/>
      <c r="F55" s="161"/>
      <c r="G55" s="161"/>
      <c r="H55" s="26"/>
      <c r="I55" s="161"/>
      <c r="J55" s="161"/>
    </row>
    <row r="56" spans="1:10" ht="15">
      <c r="A56" s="363"/>
      <c r="B56" s="364" t="s">
        <v>88</v>
      </c>
      <c r="C56" s="368"/>
      <c r="D56" s="368"/>
      <c r="E56" s="375"/>
      <c r="F56" s="376"/>
      <c r="G56" s="378"/>
      <c r="H56" s="379"/>
      <c r="I56" s="376"/>
      <c r="J56" s="376"/>
    </row>
    <row r="57" spans="1:10" ht="14.25">
      <c r="A57" s="33" t="str">
        <f>$A$6&amp;"."&amp;TEXT(ROW(A57)-ROW($A$8)-COUNTBLANK($A$8:A56),"#")</f>
        <v>LD-POT.1.38</v>
      </c>
      <c r="B57" s="29" t="s">
        <v>178</v>
      </c>
      <c r="C57" s="35" t="s">
        <v>3</v>
      </c>
      <c r="D57" s="362">
        <v>1</v>
      </c>
      <c r="E57" s="156"/>
      <c r="F57" s="161"/>
      <c r="G57" s="161"/>
      <c r="H57" s="26"/>
      <c r="I57" s="161"/>
      <c r="J57" s="161"/>
    </row>
    <row r="58" spans="1:10" ht="14.25">
      <c r="A58" s="33" t="str">
        <f>$A$6&amp;"."&amp;TEXT(ROW(A58)-ROW($A$8)-COUNTBLANK($A$8:A57),"#")</f>
        <v>LD-POT.1.39</v>
      </c>
      <c r="B58" s="29" t="s">
        <v>179</v>
      </c>
      <c r="C58" s="35" t="s">
        <v>3</v>
      </c>
      <c r="D58" s="362">
        <v>1</v>
      </c>
      <c r="E58" s="156"/>
      <c r="F58" s="161"/>
      <c r="G58" s="161"/>
      <c r="H58" s="26"/>
      <c r="I58" s="161"/>
      <c r="J58" s="161"/>
    </row>
    <row r="59" spans="1:10" ht="30">
      <c r="A59" s="363"/>
      <c r="B59" s="364" t="s">
        <v>93</v>
      </c>
      <c r="C59" s="368"/>
      <c r="D59" s="368"/>
      <c r="E59" s="375"/>
      <c r="F59" s="376"/>
      <c r="G59" s="378"/>
      <c r="H59" s="379"/>
      <c r="I59" s="376"/>
      <c r="J59" s="376"/>
    </row>
    <row r="60" spans="1:10" ht="14.25">
      <c r="A60" s="33" t="str">
        <f>$A$6&amp;"."&amp;TEXT(ROW(A60)-ROW($A$8)-COUNTBLANK($A$8:A59),"#")</f>
        <v>LD-POT.1.40</v>
      </c>
      <c r="B60" s="29" t="s">
        <v>94</v>
      </c>
      <c r="C60" s="34" t="s">
        <v>3</v>
      </c>
      <c r="D60" s="380">
        <v>1</v>
      </c>
      <c r="E60" s="156"/>
      <c r="F60" s="161"/>
      <c r="G60" s="161"/>
      <c r="H60" s="26"/>
      <c r="I60" s="161"/>
      <c r="J60" s="161"/>
    </row>
    <row r="61" spans="1:10" ht="28.5">
      <c r="A61" s="33" t="str">
        <f>$A$6&amp;"."&amp;TEXT(ROW(A61)-ROW($A$8)-COUNTBLANK($A$8:A60),"#")</f>
        <v>LD-POT.1.41</v>
      </c>
      <c r="B61" s="30" t="s">
        <v>118</v>
      </c>
      <c r="C61" s="34" t="s">
        <v>3</v>
      </c>
      <c r="D61" s="380">
        <v>1</v>
      </c>
      <c r="E61" s="156"/>
      <c r="F61" s="161"/>
      <c r="G61" s="161"/>
      <c r="H61" s="26"/>
      <c r="I61" s="161"/>
      <c r="J61" s="161"/>
    </row>
    <row r="62" spans="1:10" ht="14.25">
      <c r="A62" s="33" t="str">
        <f>$A$6&amp;"."&amp;TEXT(ROW(A62)-ROW($A$8)-COUNTBLANK($A$8:A61),"#")</f>
        <v>LD-POT.1.42</v>
      </c>
      <c r="B62" s="29" t="s">
        <v>95</v>
      </c>
      <c r="C62" s="34" t="s">
        <v>3</v>
      </c>
      <c r="D62" s="380">
        <v>1</v>
      </c>
      <c r="E62" s="156"/>
      <c r="F62" s="161"/>
      <c r="G62" s="161"/>
      <c r="H62" s="26"/>
      <c r="I62" s="161"/>
      <c r="J62" s="161"/>
    </row>
    <row r="63" spans="1:10" ht="14.25">
      <c r="A63" s="33" t="str">
        <f>$A$6&amp;"."&amp;TEXT(ROW(A63)-ROW($A$8)-COUNTBLANK($A$8:A62),"#")</f>
        <v>LD-POT.1.43</v>
      </c>
      <c r="B63" s="29" t="s">
        <v>96</v>
      </c>
      <c r="C63" s="34" t="s">
        <v>3</v>
      </c>
      <c r="D63" s="380">
        <v>1</v>
      </c>
      <c r="E63" s="156"/>
      <c r="F63" s="161"/>
      <c r="G63" s="161"/>
      <c r="H63" s="26"/>
      <c r="I63" s="161"/>
      <c r="J63" s="161"/>
    </row>
    <row r="64" spans="1:10" ht="28.5">
      <c r="A64" s="33" t="str">
        <f>$A$6&amp;"."&amp;TEXT(ROW(A64)-ROW($A$8)-COUNTBLANK($A$8:A63),"#")</f>
        <v>LD-POT.1.44</v>
      </c>
      <c r="B64" s="30" t="s">
        <v>60</v>
      </c>
      <c r="C64" s="34" t="s">
        <v>3</v>
      </c>
      <c r="D64" s="380">
        <v>1</v>
      </c>
      <c r="E64" s="156"/>
      <c r="F64" s="161"/>
      <c r="G64" s="161"/>
      <c r="H64" s="26"/>
      <c r="I64" s="161"/>
      <c r="J64" s="161"/>
    </row>
    <row r="65" spans="1:10" ht="15">
      <c r="A65" s="363"/>
      <c r="B65" s="381" t="s">
        <v>98</v>
      </c>
      <c r="C65" s="363"/>
      <c r="D65" s="382"/>
      <c r="E65" s="375"/>
      <c r="F65" s="376"/>
      <c r="G65" s="378"/>
      <c r="H65" s="379"/>
      <c r="I65" s="376"/>
      <c r="J65" s="376"/>
    </row>
    <row r="66" spans="1:10" ht="14.25">
      <c r="A66" s="33" t="str">
        <f>$A$6&amp;"."&amp;TEXT(ROW(A66)-ROW($A$8)-COUNTBLANK($A$8:A65),"#")</f>
        <v>LD-POT.1.45</v>
      </c>
      <c r="B66" s="30" t="s">
        <v>59</v>
      </c>
      <c r="C66" s="34" t="s">
        <v>3</v>
      </c>
      <c r="D66" s="380">
        <v>1</v>
      </c>
      <c r="E66" s="156"/>
      <c r="F66" s="161"/>
      <c r="G66" s="161"/>
      <c r="H66" s="26"/>
      <c r="I66" s="161"/>
      <c r="J66" s="161"/>
    </row>
    <row r="67" spans="1:10" ht="14.25">
      <c r="A67" s="33" t="str">
        <f>$A$6&amp;"."&amp;TEXT(ROW(A67)-ROW($A$8)-COUNTBLANK($A$8:A66),"#")</f>
        <v>LD-POT.1.46</v>
      </c>
      <c r="B67" s="30" t="s">
        <v>97</v>
      </c>
      <c r="C67" s="34" t="s">
        <v>3</v>
      </c>
      <c r="D67" s="380">
        <v>1</v>
      </c>
      <c r="E67" s="156"/>
      <c r="F67" s="161"/>
      <c r="G67" s="161"/>
      <c r="H67" s="26"/>
      <c r="I67" s="161"/>
      <c r="J67" s="161"/>
    </row>
    <row r="68" spans="1:10" ht="71.25">
      <c r="A68" s="33" t="str">
        <f>$A$6&amp;"."&amp;TEXT(ROW(A68)-ROW($A$8)-COUNTBLANK($A$8:A67),"#")</f>
        <v>LD-POT.1.47</v>
      </c>
      <c r="B68" s="29" t="s">
        <v>241</v>
      </c>
      <c r="C68" s="34" t="s">
        <v>3</v>
      </c>
      <c r="D68" s="380">
        <v>1</v>
      </c>
      <c r="E68" s="156"/>
      <c r="F68" s="161"/>
      <c r="G68" s="161"/>
      <c r="H68" s="26"/>
      <c r="I68" s="161"/>
      <c r="J68" s="161"/>
    </row>
    <row r="69" spans="1:10" ht="19.5" customHeight="1">
      <c r="A69" s="33"/>
      <c r="B69" s="163"/>
      <c r="C69" s="35"/>
      <c r="D69" s="35"/>
      <c r="E69" s="156"/>
      <c r="F69" s="26"/>
      <c r="G69" s="26"/>
      <c r="H69" s="26"/>
      <c r="I69" s="26"/>
      <c r="J69" s="26"/>
    </row>
    <row r="70" spans="1:10" ht="19.5" customHeight="1">
      <c r="A70" s="33"/>
      <c r="B70" s="163"/>
      <c r="C70" s="35"/>
      <c r="D70" s="35"/>
      <c r="E70" s="156"/>
      <c r="F70" s="26"/>
      <c r="G70" s="26"/>
      <c r="H70" s="26"/>
      <c r="I70" s="26"/>
      <c r="J70" s="26"/>
    </row>
    <row r="71" spans="1:10" ht="19.5" customHeight="1">
      <c r="A71" s="33"/>
      <c r="B71" s="163"/>
      <c r="C71" s="35"/>
      <c r="D71" s="35"/>
      <c r="E71" s="156"/>
      <c r="F71" s="26"/>
      <c r="G71" s="26"/>
      <c r="H71" s="26"/>
      <c r="I71" s="26"/>
      <c r="J71" s="26"/>
    </row>
    <row r="72" spans="1:10" ht="19.5" customHeight="1">
      <c r="A72" s="33"/>
      <c r="B72" s="163"/>
      <c r="C72" s="35"/>
      <c r="D72" s="35"/>
      <c r="E72" s="156"/>
      <c r="F72" s="26"/>
      <c r="G72" s="26"/>
      <c r="H72" s="26"/>
      <c r="I72" s="26"/>
      <c r="J72" s="26"/>
    </row>
    <row r="73" spans="1:10" ht="19.5" customHeight="1">
      <c r="A73" s="164"/>
      <c r="B73" s="165"/>
      <c r="C73" s="166"/>
      <c r="D73" s="166"/>
      <c r="E73" s="142"/>
      <c r="F73" s="167"/>
      <c r="G73" s="167"/>
      <c r="H73" s="167"/>
      <c r="I73" s="167"/>
      <c r="J73" s="167"/>
    </row>
    <row r="74" spans="1:10" ht="15">
      <c r="A74" s="150"/>
      <c r="B74" s="151" t="s">
        <v>5</v>
      </c>
      <c r="C74" s="148"/>
      <c r="D74" s="383"/>
      <c r="E74" s="384"/>
      <c r="F74" s="384"/>
      <c r="G74" s="384"/>
      <c r="H74" s="54">
        <f>SUMIF($A9:$A73,"&lt;&gt;"&amp;"",H9:H73)</f>
        <v>0</v>
      </c>
      <c r="I74" s="54">
        <f>SUMIF($A9:$A73,"&lt;&gt;"&amp;"",I9:I73)</f>
        <v>0</v>
      </c>
      <c r="J74" s="54">
        <f>SUMIF($A9:$A73,"&lt;&gt;"&amp;"",J9:J73)</f>
        <v>0</v>
      </c>
    </row>
    <row r="75" spans="1:2" ht="14.25">
      <c r="A75" s="3"/>
      <c r="B75" s="73"/>
    </row>
    <row r="76" spans="1:2" ht="14.25">
      <c r="A76" s="3" t="s">
        <v>14</v>
      </c>
      <c r="B76" s="73" t="s">
        <v>20</v>
      </c>
    </row>
    <row r="77" spans="1:2" ht="14.25">
      <c r="A77" s="3" t="s">
        <v>21</v>
      </c>
      <c r="B77" s="73" t="s">
        <v>22</v>
      </c>
    </row>
    <row r="78" spans="1:2" ht="14.25">
      <c r="A78" s="3" t="s">
        <v>23</v>
      </c>
      <c r="B78" s="73" t="s">
        <v>15</v>
      </c>
    </row>
    <row r="79" spans="1:2" ht="14.25">
      <c r="A79" s="4"/>
      <c r="B79" s="75"/>
    </row>
    <row r="80" ht="14.25">
      <c r="A80" s="4"/>
    </row>
    <row r="81" ht="14.25">
      <c r="A81" s="4"/>
    </row>
  </sheetData>
  <sheetProtection/>
  <mergeCells count="1">
    <mergeCell ref="A4:J4"/>
  </mergeCells>
  <printOptions horizontalCentered="1"/>
  <pageMargins left="0.57" right="0.3937007874015748" top="0.48" bottom="0.7874015748031497" header="0.19" footer="0"/>
  <pageSetup fitToHeight="0" fitToWidth="1" horizontalDpi="600" verticalDpi="600" orientation="portrait" paperSize="9" scale="54" r:id="rId2"/>
  <rowBreaks count="1" manualBreakCount="1">
    <brk id="46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9"/>
  <sheetViews>
    <sheetView view="pageBreakPreview" zoomScaleSheetLayoutView="100" zoomScalePageLayoutView="0" workbookViewId="0" topLeftCell="A10">
      <selection activeCell="D27" sqref="D27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str">
        <f>+'RESUMEN '!A3</f>
        <v>OBRA: Línea D - POTENCIA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.7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.7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.75">
      <c r="A6" s="5" t="str">
        <f>+'PL COT -POTENCIA'!A10</f>
        <v>LD-POT.2</v>
      </c>
      <c r="B6" s="200" t="str">
        <f>+'PL COT -POTENCIA'!B10</f>
        <v>SER PUEYRREDON</v>
      </c>
      <c r="C6" s="5"/>
      <c r="D6" s="5"/>
      <c r="E6" s="5"/>
      <c r="F6" s="5"/>
      <c r="G6" s="5"/>
      <c r="H6" s="5"/>
      <c r="I6" s="5"/>
      <c r="J6" s="359"/>
    </row>
    <row r="7" spans="2:10" ht="15" thickBot="1">
      <c r="B7" s="73"/>
      <c r="E7" s="2"/>
      <c r="F7" s="2"/>
      <c r="G7" s="2"/>
      <c r="H7" s="2"/>
      <c r="I7" s="2"/>
      <c r="J7" s="2"/>
    </row>
    <row r="8" spans="1:10" s="360" customFormat="1" ht="30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30">
      <c r="A9" s="385"/>
      <c r="B9" s="386" t="s">
        <v>139</v>
      </c>
      <c r="C9" s="387"/>
      <c r="D9" s="388"/>
      <c r="E9" s="376"/>
      <c r="F9" s="376"/>
      <c r="G9" s="376"/>
      <c r="H9" s="376"/>
      <c r="I9" s="376"/>
      <c r="J9" s="376"/>
      <c r="L9" s="361"/>
      <c r="O9" s="361"/>
    </row>
    <row r="10" spans="1:10" ht="28.5">
      <c r="A10" s="33" t="str">
        <f>$A$6&amp;"."&amp;TEXT(ROW(A10)-ROW($A$8)-COUNTBLANK($A$8:A9),"#")</f>
        <v>LD-POT.2.1</v>
      </c>
      <c r="B10" s="29" t="s">
        <v>36</v>
      </c>
      <c r="C10" s="35" t="s">
        <v>4</v>
      </c>
      <c r="D10" s="36">
        <v>2</v>
      </c>
      <c r="E10" s="26"/>
      <c r="F10" s="26"/>
      <c r="G10" s="26"/>
      <c r="H10" s="26"/>
      <c r="I10" s="26"/>
      <c r="J10" s="26"/>
    </row>
    <row r="11" spans="1:10" ht="15">
      <c r="A11" s="33" t="str">
        <f>$A$6&amp;"."&amp;TEXT(ROW(A11)-ROW($A$8)-COUNTBLANK($A$8:A10),"#")</f>
        <v>LD-POT.2.2</v>
      </c>
      <c r="B11" s="29" t="s">
        <v>37</v>
      </c>
      <c r="C11" s="35" t="s">
        <v>4</v>
      </c>
      <c r="D11" s="389">
        <v>1</v>
      </c>
      <c r="E11" s="26"/>
      <c r="F11" s="26"/>
      <c r="G11" s="26"/>
      <c r="H11" s="26"/>
      <c r="I11" s="26"/>
      <c r="J11" s="26"/>
    </row>
    <row r="12" spans="1:10" ht="15">
      <c r="A12" s="33" t="str">
        <f>$A$6&amp;"."&amp;TEXT(ROW(A12)-ROW($A$8)-COUNTBLANK($A$8:A11),"#")</f>
        <v>LD-POT.2.3</v>
      </c>
      <c r="B12" s="29" t="s">
        <v>38</v>
      </c>
      <c r="C12" s="35" t="s">
        <v>4</v>
      </c>
      <c r="D12" s="389">
        <v>3</v>
      </c>
      <c r="E12" s="26"/>
      <c r="F12" s="26"/>
      <c r="G12" s="26"/>
      <c r="H12" s="26"/>
      <c r="I12" s="26"/>
      <c r="J12" s="26"/>
    </row>
    <row r="13" spans="1:10" ht="28.5">
      <c r="A13" s="33" t="str">
        <f>$A$6&amp;"."&amp;TEXT(ROW(A13)-ROW($A$8)-COUNTBLANK($A$8:A12),"#")</f>
        <v>LD-POT.2.4</v>
      </c>
      <c r="B13" s="29" t="s">
        <v>39</v>
      </c>
      <c r="C13" s="35" t="s">
        <v>4</v>
      </c>
      <c r="D13" s="362">
        <v>2</v>
      </c>
      <c r="E13" s="26"/>
      <c r="F13" s="26"/>
      <c r="G13" s="26"/>
      <c r="H13" s="26"/>
      <c r="I13" s="26"/>
      <c r="J13" s="26"/>
    </row>
    <row r="14" spans="1:12" ht="15">
      <c r="A14" s="33" t="str">
        <f>$A$6&amp;"."&amp;TEXT(ROW(A14)-ROW($A$8)-COUNTBLANK($A$8:A13),"#")</f>
        <v>LD-POT.2.5</v>
      </c>
      <c r="B14" s="29" t="s">
        <v>67</v>
      </c>
      <c r="C14" s="35" t="s">
        <v>4</v>
      </c>
      <c r="D14" s="362">
        <v>1</v>
      </c>
      <c r="E14" s="170"/>
      <c r="F14" s="26"/>
      <c r="G14" s="26"/>
      <c r="H14" s="26"/>
      <c r="I14" s="26"/>
      <c r="J14" s="26"/>
      <c r="L14" s="367"/>
    </row>
    <row r="15" spans="1:12" ht="28.5">
      <c r="A15" s="33" t="str">
        <f>$A$6&amp;"."&amp;TEXT(ROW(A15)-ROW($A$8)-COUNTBLANK($A$8:A14),"#")</f>
        <v>LD-POT.2.6</v>
      </c>
      <c r="B15" s="29" t="s">
        <v>40</v>
      </c>
      <c r="C15" s="35" t="s">
        <v>4</v>
      </c>
      <c r="D15" s="362">
        <v>1</v>
      </c>
      <c r="E15" s="26"/>
      <c r="F15" s="26"/>
      <c r="G15" s="26"/>
      <c r="H15" s="26"/>
      <c r="I15" s="26"/>
      <c r="J15" s="26"/>
      <c r="L15" s="367"/>
    </row>
    <row r="16" spans="1:12" ht="28.5">
      <c r="A16" s="33" t="str">
        <f>$A$6&amp;"."&amp;TEXT(ROW(A16)-ROW($A$8)-COUNTBLANK($A$8:A15),"#")</f>
        <v>LD-POT.2.7</v>
      </c>
      <c r="B16" s="29" t="s">
        <v>101</v>
      </c>
      <c r="C16" s="35" t="s">
        <v>4</v>
      </c>
      <c r="D16" s="362">
        <v>2</v>
      </c>
      <c r="E16" s="26"/>
      <c r="F16" s="26"/>
      <c r="G16" s="26"/>
      <c r="H16" s="26"/>
      <c r="I16" s="26"/>
      <c r="J16" s="26"/>
      <c r="L16" s="367"/>
    </row>
    <row r="17" spans="1:10" ht="30">
      <c r="A17" s="363"/>
      <c r="B17" s="364" t="s">
        <v>140</v>
      </c>
      <c r="C17" s="365"/>
      <c r="D17" s="366"/>
      <c r="E17" s="375"/>
      <c r="F17" s="375"/>
      <c r="G17" s="375"/>
      <c r="H17" s="375"/>
      <c r="I17" s="375"/>
      <c r="J17" s="375"/>
    </row>
    <row r="18" spans="1:10" ht="28.5">
      <c r="A18" s="33" t="str">
        <f>$A$6&amp;"."&amp;TEXT(ROW(A18)-ROW($A$8)-COUNTBLANK($A$8:A17),"#")</f>
        <v>LD-POT.2.8</v>
      </c>
      <c r="B18" s="29" t="s">
        <v>123</v>
      </c>
      <c r="C18" s="35" t="s">
        <v>4</v>
      </c>
      <c r="D18" s="389">
        <v>1</v>
      </c>
      <c r="E18" s="26"/>
      <c r="F18" s="26"/>
      <c r="G18" s="26"/>
      <c r="H18" s="26"/>
      <c r="I18" s="26"/>
      <c r="J18" s="26"/>
    </row>
    <row r="19" spans="1:10" ht="28.5">
      <c r="A19" s="33" t="str">
        <f>$A$6&amp;"."&amp;TEXT(ROW(A19)-ROW($A$8)-COUNTBLANK($A$8:A18),"#")</f>
        <v>LD-POT.2.9</v>
      </c>
      <c r="B19" s="29" t="s">
        <v>124</v>
      </c>
      <c r="C19" s="35" t="s">
        <v>4</v>
      </c>
      <c r="D19" s="389">
        <v>1</v>
      </c>
      <c r="E19" s="26"/>
      <c r="F19" s="26"/>
      <c r="G19" s="26"/>
      <c r="H19" s="26"/>
      <c r="I19" s="26"/>
      <c r="J19" s="26"/>
    </row>
    <row r="20" spans="1:10" ht="15">
      <c r="A20" s="33" t="str">
        <f>$A$6&amp;"."&amp;TEXT(ROW(A20)-ROW($A$8)-COUNTBLANK($A$8:A18),"#")</f>
        <v>LD-POT.2.10</v>
      </c>
      <c r="B20" s="29" t="s">
        <v>126</v>
      </c>
      <c r="C20" s="35" t="s">
        <v>4</v>
      </c>
      <c r="D20" s="201">
        <v>1</v>
      </c>
      <c r="E20" s="26"/>
      <c r="F20" s="26"/>
      <c r="G20" s="26"/>
      <c r="H20" s="26"/>
      <c r="I20" s="26"/>
      <c r="J20" s="26"/>
    </row>
    <row r="21" spans="1:10" ht="29.25">
      <c r="A21" s="33" t="str">
        <f>$A$6&amp;"."&amp;TEXT(ROW(A21)-ROW($A$8)-COUNTBLANK($A$8:A20),"#")</f>
        <v>LD-POT.2.11</v>
      </c>
      <c r="B21" s="29" t="s">
        <v>164</v>
      </c>
      <c r="C21" s="35" t="s">
        <v>4</v>
      </c>
      <c r="D21" s="36">
        <v>2</v>
      </c>
      <c r="E21" s="26"/>
      <c r="F21" s="26"/>
      <c r="G21" s="26"/>
      <c r="H21" s="26"/>
      <c r="I21" s="26"/>
      <c r="J21" s="26"/>
    </row>
    <row r="22" spans="1:10" ht="30">
      <c r="A22" s="363"/>
      <c r="B22" s="364" t="s">
        <v>90</v>
      </c>
      <c r="C22" s="368"/>
      <c r="D22" s="369"/>
      <c r="E22" s="375"/>
      <c r="F22" s="375"/>
      <c r="G22" s="375"/>
      <c r="H22" s="375"/>
      <c r="I22" s="375"/>
      <c r="J22" s="375"/>
    </row>
    <row r="23" spans="1:10" ht="28.5">
      <c r="A23" s="33" t="str">
        <f>$A$6&amp;"."&amp;TEXT(ROW(A23)-ROW($A$8)-COUNTBLANK($A$8:A22),"#")</f>
        <v>LD-POT.2.12</v>
      </c>
      <c r="B23" s="29" t="s">
        <v>100</v>
      </c>
      <c r="C23" s="35" t="s">
        <v>4</v>
      </c>
      <c r="D23" s="36">
        <v>2</v>
      </c>
      <c r="E23" s="26"/>
      <c r="F23" s="26"/>
      <c r="G23" s="26"/>
      <c r="H23" s="26"/>
      <c r="I23" s="26"/>
      <c r="J23" s="26"/>
    </row>
    <row r="24" spans="1:10" ht="14.25">
      <c r="A24" s="33" t="str">
        <f>$A$6&amp;"."&amp;TEXT(ROW(A24)-ROW($A$8)-COUNTBLANK($A$8:A23),"#")</f>
        <v>LD-POT.2.13</v>
      </c>
      <c r="B24" s="29" t="s">
        <v>63</v>
      </c>
      <c r="C24" s="35" t="s">
        <v>4</v>
      </c>
      <c r="D24" s="36">
        <v>2</v>
      </c>
      <c r="E24" s="26"/>
      <c r="F24" s="26"/>
      <c r="G24" s="26"/>
      <c r="H24" s="26"/>
      <c r="I24" s="26"/>
      <c r="J24" s="26"/>
    </row>
    <row r="25" spans="1:10" ht="15">
      <c r="A25" s="363"/>
      <c r="B25" s="364" t="s">
        <v>91</v>
      </c>
      <c r="C25" s="368"/>
      <c r="D25" s="369"/>
      <c r="E25" s="375"/>
      <c r="F25" s="375"/>
      <c r="G25" s="375"/>
      <c r="H25" s="375"/>
      <c r="I25" s="375"/>
      <c r="J25" s="375"/>
    </row>
    <row r="26" spans="1:10" ht="14.25">
      <c r="A26" s="33" t="str">
        <f>$A$6&amp;"."&amp;TEXT(ROW(A26)-ROW($A$8)-COUNTBLANK($A$8:A25),"#")</f>
        <v>LD-POT.2.14</v>
      </c>
      <c r="B26" s="29" t="s">
        <v>41</v>
      </c>
      <c r="C26" s="35" t="s">
        <v>4</v>
      </c>
      <c r="D26" s="36">
        <v>1</v>
      </c>
      <c r="E26" s="156"/>
      <c r="F26" s="171"/>
      <c r="G26" s="171"/>
      <c r="H26" s="156"/>
      <c r="I26" s="171"/>
      <c r="J26" s="171"/>
    </row>
    <row r="27" spans="1:10" ht="14.25">
      <c r="A27" s="33" t="str">
        <f>$A$6&amp;"."&amp;TEXT(ROW(A27)-ROW($A$8)-COUNTBLANK($A$8:A26),"#")</f>
        <v>LD-POT.2.15</v>
      </c>
      <c r="B27" s="29" t="s">
        <v>42</v>
      </c>
      <c r="C27" s="35" t="s">
        <v>4</v>
      </c>
      <c r="D27" s="362">
        <v>1</v>
      </c>
      <c r="E27" s="156"/>
      <c r="F27" s="26"/>
      <c r="G27" s="26"/>
      <c r="H27" s="26"/>
      <c r="I27" s="26"/>
      <c r="J27" s="26"/>
    </row>
    <row r="28" spans="1:10" ht="14.25">
      <c r="A28" s="33" t="str">
        <f>$A$6&amp;"."&amp;TEXT(ROW(A28)-ROW($A$8)-COUNTBLANK($A$8:A27),"#")</f>
        <v>LD-POT.2.16</v>
      </c>
      <c r="B28" s="29" t="s">
        <v>43</v>
      </c>
      <c r="C28" s="35" t="s">
        <v>3</v>
      </c>
      <c r="D28" s="155">
        <v>1</v>
      </c>
      <c r="E28" s="156"/>
      <c r="F28" s="171"/>
      <c r="G28" s="171"/>
      <c r="H28" s="156"/>
      <c r="I28" s="171"/>
      <c r="J28" s="171"/>
    </row>
    <row r="29" spans="1:10" ht="15">
      <c r="A29" s="363"/>
      <c r="B29" s="364" t="s">
        <v>174</v>
      </c>
      <c r="C29" s="368"/>
      <c r="D29" s="370"/>
      <c r="E29" s="377"/>
      <c r="F29" s="375"/>
      <c r="G29" s="375"/>
      <c r="H29" s="375"/>
      <c r="I29" s="375"/>
      <c r="J29" s="375"/>
    </row>
    <row r="30" spans="1:10" ht="14.25">
      <c r="A30" s="33" t="str">
        <f>$A$6&amp;"."&amp;TEXT(ROW(A30)-ROW($A$8)-COUNTBLANK($A$8:A29),"#")</f>
        <v>LD-POT.2.17</v>
      </c>
      <c r="B30" s="29" t="s">
        <v>144</v>
      </c>
      <c r="C30" s="157" t="s">
        <v>4</v>
      </c>
      <c r="D30" s="157">
        <v>5</v>
      </c>
      <c r="E30" s="156"/>
      <c r="F30" s="169"/>
      <c r="G30" s="169"/>
      <c r="H30" s="26"/>
      <c r="I30" s="169"/>
      <c r="J30" s="169"/>
    </row>
    <row r="31" spans="1:10" ht="15">
      <c r="A31" s="363"/>
      <c r="B31" s="364" t="s">
        <v>92</v>
      </c>
      <c r="C31" s="368"/>
      <c r="D31" s="370"/>
      <c r="E31" s="377"/>
      <c r="F31" s="375"/>
      <c r="G31" s="375"/>
      <c r="H31" s="375"/>
      <c r="I31" s="375"/>
      <c r="J31" s="375"/>
    </row>
    <row r="32" spans="1:10" ht="14.25">
      <c r="A32" s="33" t="str">
        <f>$A$6&amp;"."&amp;TEXT(ROW(A32)-ROW($A$8)-COUNTBLANK($A$8:A31),"#")</f>
        <v>LD-POT.2.18</v>
      </c>
      <c r="B32" s="31" t="s">
        <v>236</v>
      </c>
      <c r="C32" s="35" t="s">
        <v>3</v>
      </c>
      <c r="D32" s="362">
        <v>1</v>
      </c>
      <c r="E32" s="156"/>
      <c r="F32" s="169"/>
      <c r="G32" s="169"/>
      <c r="H32" s="26"/>
      <c r="I32" s="169"/>
      <c r="J32" s="169"/>
    </row>
    <row r="33" spans="1:10" ht="14.25">
      <c r="A33" s="33" t="str">
        <f>$A$6&amp;"."&amp;TEXT(ROW(A33)-ROW($A$8)-COUNTBLANK($A$8:A32),"#")</f>
        <v>LD-POT.2.19</v>
      </c>
      <c r="B33" s="29" t="s">
        <v>34</v>
      </c>
      <c r="C33" s="35" t="s">
        <v>3</v>
      </c>
      <c r="D33" s="36">
        <v>1</v>
      </c>
      <c r="E33" s="156"/>
      <c r="F33" s="169"/>
      <c r="G33" s="169"/>
      <c r="H33" s="156"/>
      <c r="I33" s="169"/>
      <c r="J33" s="169"/>
    </row>
    <row r="34" spans="1:10" ht="14.25">
      <c r="A34" s="33" t="str">
        <f>$A$6&amp;"."&amp;TEXT(ROW(A34)-ROW($A$8)-COUNTBLANK($A$8:A33),"#")</f>
        <v>LD-POT.2.20</v>
      </c>
      <c r="B34" s="29" t="s">
        <v>57</v>
      </c>
      <c r="C34" s="35" t="s">
        <v>3</v>
      </c>
      <c r="D34" s="36">
        <v>1</v>
      </c>
      <c r="E34" s="156"/>
      <c r="F34" s="169"/>
      <c r="G34" s="169"/>
      <c r="H34" s="26"/>
      <c r="I34" s="169"/>
      <c r="J34" s="169"/>
    </row>
    <row r="35" spans="1:10" ht="14.25">
      <c r="A35" s="33" t="str">
        <f>$A$6&amp;"."&amp;TEXT(ROW(A35)-ROW($A$8)-COUNTBLANK($A$8:A34),"#")</f>
        <v>LD-POT.2.21</v>
      </c>
      <c r="B35" s="29" t="s">
        <v>35</v>
      </c>
      <c r="C35" s="34" t="s">
        <v>3</v>
      </c>
      <c r="D35" s="34">
        <v>1</v>
      </c>
      <c r="E35" s="156"/>
      <c r="F35" s="169"/>
      <c r="G35" s="169"/>
      <c r="H35" s="26"/>
      <c r="I35" s="169"/>
      <c r="J35" s="169"/>
    </row>
    <row r="36" spans="1:10" ht="15">
      <c r="A36" s="363"/>
      <c r="B36" s="364" t="s">
        <v>83</v>
      </c>
      <c r="C36" s="368"/>
      <c r="D36" s="368"/>
      <c r="E36" s="377"/>
      <c r="F36" s="375"/>
      <c r="G36" s="375"/>
      <c r="H36" s="375"/>
      <c r="I36" s="375"/>
      <c r="J36" s="375"/>
    </row>
    <row r="37" spans="1:10" ht="30.75">
      <c r="A37" s="33" t="str">
        <f>$A$6&amp;"."&amp;TEXT(ROW(A37)-ROW($A$8)-COUNTBLANK($A$8:A36),"#")</f>
        <v>LD-POT.2.22</v>
      </c>
      <c r="B37" s="29" t="s">
        <v>55</v>
      </c>
      <c r="C37" s="34" t="s">
        <v>6</v>
      </c>
      <c r="D37" s="34">
        <f>2*3*3*25</f>
        <v>450</v>
      </c>
      <c r="E37" s="156"/>
      <c r="F37" s="26"/>
      <c r="G37" s="26"/>
      <c r="H37" s="26"/>
      <c r="I37" s="26"/>
      <c r="J37" s="26"/>
    </row>
    <row r="38" spans="1:10" ht="30.75">
      <c r="A38" s="33" t="str">
        <f>$A$6&amp;"."&amp;TEXT(ROW(A38)-ROW($A$8)-COUNTBLANK($A$8:A37),"#")</f>
        <v>LD-POT.2.23</v>
      </c>
      <c r="B38" s="29" t="s">
        <v>64</v>
      </c>
      <c r="C38" s="34" t="s">
        <v>6</v>
      </c>
      <c r="D38" s="34">
        <v>30</v>
      </c>
      <c r="E38" s="156"/>
      <c r="F38" s="26"/>
      <c r="G38" s="26"/>
      <c r="H38" s="26"/>
      <c r="I38" s="26"/>
      <c r="J38" s="26"/>
    </row>
    <row r="39" spans="1:10" ht="30.75">
      <c r="A39" s="33" t="str">
        <f>$A$6&amp;"."&amp;TEXT(ROW(A39)-ROW($A$8)-COUNTBLANK($A$8:A38),"#")</f>
        <v>LD-POT.2.24</v>
      </c>
      <c r="B39" s="30" t="s">
        <v>58</v>
      </c>
      <c r="C39" s="34" t="s">
        <v>6</v>
      </c>
      <c r="D39" s="390">
        <f>2*3*3*10</f>
        <v>180</v>
      </c>
      <c r="E39" s="156"/>
      <c r="F39" s="26"/>
      <c r="G39" s="26"/>
      <c r="H39" s="26"/>
      <c r="I39" s="26"/>
      <c r="J39" s="26"/>
    </row>
    <row r="40" spans="1:10" ht="30.75">
      <c r="A40" s="33" t="str">
        <f>$A$6&amp;"."&amp;TEXT(ROW(A40)-ROW($A$8)-COUNTBLANK($A$8:A39),"#")</f>
        <v>LD-POT.2.25</v>
      </c>
      <c r="B40" s="30" t="s">
        <v>65</v>
      </c>
      <c r="C40" s="34" t="s">
        <v>6</v>
      </c>
      <c r="D40" s="390">
        <v>40</v>
      </c>
      <c r="E40" s="156"/>
      <c r="F40" s="171"/>
      <c r="G40" s="171"/>
      <c r="H40" s="156"/>
      <c r="I40" s="171"/>
      <c r="J40" s="171"/>
    </row>
    <row r="41" spans="1:10" ht="30.75">
      <c r="A41" s="33" t="str">
        <f>$A$6&amp;"."&amp;TEXT(ROW(A41)-ROW($A$8)-COUNTBLANK($A$8:A40),"#")</f>
        <v>LD-POT.2.26</v>
      </c>
      <c r="B41" s="30" t="s">
        <v>62</v>
      </c>
      <c r="C41" s="34" t="s">
        <v>6</v>
      </c>
      <c r="D41" s="390">
        <v>40</v>
      </c>
      <c r="E41" s="156"/>
      <c r="F41" s="26"/>
      <c r="G41" s="26"/>
      <c r="H41" s="26"/>
      <c r="I41" s="26"/>
      <c r="J41" s="26"/>
    </row>
    <row r="42" spans="1:10" ht="16.5">
      <c r="A42" s="33" t="str">
        <f>$A$6&amp;"."&amp;TEXT(ROW(A42)-ROW($A$8)-COUNTBLANK($A$8:A41),"#")</f>
        <v>LD-POT.2.27</v>
      </c>
      <c r="B42" s="30" t="s">
        <v>56</v>
      </c>
      <c r="C42" s="34" t="s">
        <v>6</v>
      </c>
      <c r="D42" s="172">
        <v>100</v>
      </c>
      <c r="E42" s="156"/>
      <c r="F42" s="26"/>
      <c r="G42" s="26"/>
      <c r="H42" s="26"/>
      <c r="I42" s="26"/>
      <c r="J42" s="26"/>
    </row>
    <row r="43" spans="1:10" ht="15">
      <c r="A43" s="363"/>
      <c r="B43" s="364" t="s">
        <v>106</v>
      </c>
      <c r="C43" s="363"/>
      <c r="D43" s="391"/>
      <c r="E43" s="377"/>
      <c r="F43" s="376"/>
      <c r="G43" s="376"/>
      <c r="H43" s="377"/>
      <c r="I43" s="376"/>
      <c r="J43" s="376"/>
    </row>
    <row r="44" spans="1:10" ht="31.5">
      <c r="A44" s="33" t="str">
        <f>$A$6&amp;"."&amp;TEXT(ROW(A44)-ROW($A$8)-COUNTBLANK($A$8:A43),"#")</f>
        <v>LD-POT.2.28</v>
      </c>
      <c r="B44" s="30" t="s">
        <v>168</v>
      </c>
      <c r="C44" s="34" t="s">
        <v>6</v>
      </c>
      <c r="D44" s="390">
        <v>3840</v>
      </c>
      <c r="E44" s="156"/>
      <c r="F44" s="26"/>
      <c r="G44" s="26"/>
      <c r="H44" s="26"/>
      <c r="I44" s="26"/>
      <c r="J44" s="26"/>
    </row>
    <row r="45" spans="1:10" ht="31.5">
      <c r="A45" s="33" t="str">
        <f>$A$6&amp;"."&amp;TEXT(ROW(A45)-ROW($A$8)-COUNTBLANK($A$8:A44),"#")</f>
        <v>LD-POT.2.29</v>
      </c>
      <c r="B45" s="30" t="s">
        <v>169</v>
      </c>
      <c r="C45" s="34" t="s">
        <v>6</v>
      </c>
      <c r="D45" s="390">
        <v>960</v>
      </c>
      <c r="E45" s="156"/>
      <c r="F45" s="26"/>
      <c r="G45" s="26"/>
      <c r="H45" s="26"/>
      <c r="I45" s="26"/>
      <c r="J45" s="26"/>
    </row>
    <row r="46" spans="1:10" ht="15">
      <c r="A46" s="363"/>
      <c r="B46" s="364" t="s">
        <v>84</v>
      </c>
      <c r="C46" s="368"/>
      <c r="D46" s="368"/>
      <c r="E46" s="377"/>
      <c r="F46" s="375"/>
      <c r="G46" s="375"/>
      <c r="H46" s="375"/>
      <c r="I46" s="375"/>
      <c r="J46" s="375"/>
    </row>
    <row r="47" spans="1:10" ht="256.5">
      <c r="A47" s="33" t="str">
        <f>$A$6&amp;"."&amp;TEXT(ROW(A47)-ROW($A$8)-COUNTBLANK($A$8:A46),"#")</f>
        <v>LD-POT.2.30</v>
      </c>
      <c r="B47" s="30" t="s">
        <v>116</v>
      </c>
      <c r="C47" s="35" t="s">
        <v>102</v>
      </c>
      <c r="D47" s="35">
        <v>1</v>
      </c>
      <c r="E47" s="156"/>
      <c r="F47" s="169"/>
      <c r="G47" s="169"/>
      <c r="H47" s="26"/>
      <c r="I47" s="169"/>
      <c r="J47" s="169"/>
    </row>
    <row r="48" spans="1:10" ht="114">
      <c r="A48" s="33" t="str">
        <f>$A$6&amp;"."&amp;TEXT(ROW(A48)-ROW($A$8)-COUNTBLANK($A$8:A47),"#")</f>
        <v>LD-POT.2.31</v>
      </c>
      <c r="B48" s="29" t="s">
        <v>117</v>
      </c>
      <c r="C48" s="35"/>
      <c r="D48" s="155"/>
      <c r="E48" s="156"/>
      <c r="F48" s="169"/>
      <c r="G48" s="169"/>
      <c r="H48" s="162"/>
      <c r="I48" s="169"/>
      <c r="J48" s="169"/>
    </row>
    <row r="49" spans="1:10" ht="28.5">
      <c r="A49" s="33" t="str">
        <f>$A$6&amp;"."&amp;TEXT(ROW(A49)-ROW($A$8)-COUNTBLANK($A$8:A48),"#")</f>
        <v>LD-POT.2.32</v>
      </c>
      <c r="B49" s="30" t="s">
        <v>69</v>
      </c>
      <c r="C49" s="35"/>
      <c r="D49" s="155"/>
      <c r="E49" s="156"/>
      <c r="F49" s="169"/>
      <c r="G49" s="169"/>
      <c r="H49" s="26"/>
      <c r="I49" s="169"/>
      <c r="J49" s="169"/>
    </row>
    <row r="50" spans="1:10" ht="28.5">
      <c r="A50" s="33" t="str">
        <f>$A$6&amp;"."&amp;TEXT(ROW(A50)-ROW($A$8)-COUNTBLANK($A$8:A49),"#")</f>
        <v>LD-POT.2.33</v>
      </c>
      <c r="B50" s="30" t="s">
        <v>70</v>
      </c>
      <c r="C50" s="35" t="s">
        <v>102</v>
      </c>
      <c r="D50" s="35">
        <v>1</v>
      </c>
      <c r="E50" s="156"/>
      <c r="F50" s="169"/>
      <c r="G50" s="169"/>
      <c r="H50" s="26"/>
      <c r="I50" s="169"/>
      <c r="J50" s="169"/>
    </row>
    <row r="51" spans="1:10" ht="30">
      <c r="A51" s="363"/>
      <c r="B51" s="364" t="s">
        <v>86</v>
      </c>
      <c r="C51" s="368"/>
      <c r="D51" s="368"/>
      <c r="E51" s="377"/>
      <c r="F51" s="375"/>
      <c r="G51" s="375"/>
      <c r="H51" s="375"/>
      <c r="I51" s="375"/>
      <c r="J51" s="375"/>
    </row>
    <row r="52" spans="1:10" ht="28.5">
      <c r="A52" s="33" t="str">
        <f>$A$6&amp;"."&amp;TEXT(ROW(A52)-ROW($A$8)-COUNTBLANK($A$8:A51),"#")</f>
        <v>LD-POT.2.34</v>
      </c>
      <c r="B52" s="29" t="s">
        <v>80</v>
      </c>
      <c r="C52" s="35" t="s">
        <v>102</v>
      </c>
      <c r="D52" s="35">
        <v>1</v>
      </c>
      <c r="E52" s="156"/>
      <c r="F52" s="169"/>
      <c r="G52" s="169"/>
      <c r="H52" s="162"/>
      <c r="I52" s="169"/>
      <c r="J52" s="169"/>
    </row>
    <row r="53" spans="1:10" ht="14.25">
      <c r="A53" s="33" t="str">
        <f>$A$6&amp;"."&amp;TEXT(ROW(A53)-ROW($A$8)-COUNTBLANK($A$8:A52),"#")</f>
        <v>LD-POT.2.35</v>
      </c>
      <c r="B53" s="29" t="s">
        <v>81</v>
      </c>
      <c r="C53" s="35" t="s">
        <v>102</v>
      </c>
      <c r="D53" s="35">
        <v>1</v>
      </c>
      <c r="E53" s="156"/>
      <c r="F53" s="169"/>
      <c r="G53" s="169"/>
      <c r="H53" s="26"/>
      <c r="I53" s="169"/>
      <c r="J53" s="169"/>
    </row>
    <row r="54" spans="1:10" ht="14.25">
      <c r="A54" s="33" t="str">
        <f>$A$6&amp;"."&amp;TEXT(ROW(A54)-ROW($A$8)-COUNTBLANK($A$8:A53),"#")</f>
        <v>LD-POT.2.36</v>
      </c>
      <c r="B54" s="29" t="s">
        <v>82</v>
      </c>
      <c r="C54" s="35" t="s">
        <v>102</v>
      </c>
      <c r="D54" s="35">
        <v>1</v>
      </c>
      <c r="E54" s="156"/>
      <c r="F54" s="169"/>
      <c r="G54" s="169"/>
      <c r="H54" s="26"/>
      <c r="I54" s="169"/>
      <c r="J54" s="169"/>
    </row>
    <row r="55" spans="1:10" ht="15">
      <c r="A55" s="363"/>
      <c r="B55" s="364" t="s">
        <v>88</v>
      </c>
      <c r="C55" s="368"/>
      <c r="D55" s="368"/>
      <c r="E55" s="377"/>
      <c r="F55" s="376"/>
      <c r="G55" s="378"/>
      <c r="H55" s="379"/>
      <c r="I55" s="376"/>
      <c r="J55" s="376"/>
    </row>
    <row r="56" spans="1:10" ht="14.25">
      <c r="A56" s="33" t="str">
        <f>$A$6&amp;"."&amp;TEXT(ROW(A56)-ROW($A$8)-COUNTBLANK($A$8:A55),"#")</f>
        <v>LD-POT.2.37</v>
      </c>
      <c r="B56" s="29" t="s">
        <v>178</v>
      </c>
      <c r="C56" s="35" t="s">
        <v>3</v>
      </c>
      <c r="D56" s="362">
        <v>1</v>
      </c>
      <c r="E56" s="349">
        <f>+'adecuacion OC SER pueyrredon'!E29</f>
        <v>0</v>
      </c>
      <c r="F56" s="169"/>
      <c r="G56" s="169"/>
      <c r="H56" s="26"/>
      <c r="I56" s="169"/>
      <c r="J56" s="169"/>
    </row>
    <row r="57" spans="1:10" ht="14.25">
      <c r="A57" s="33" t="str">
        <f>$A$6&amp;"."&amp;TEXT(ROW(A57)-ROW($A$8)-COUNTBLANK($A$8:A56),"#")</f>
        <v>LD-POT.2.38</v>
      </c>
      <c r="B57" s="29" t="s">
        <v>179</v>
      </c>
      <c r="C57" s="35" t="s">
        <v>3</v>
      </c>
      <c r="D57" s="362">
        <v>1</v>
      </c>
      <c r="E57" s="156"/>
      <c r="F57" s="169"/>
      <c r="G57" s="169"/>
      <c r="H57" s="162"/>
      <c r="I57" s="169"/>
      <c r="J57" s="169"/>
    </row>
    <row r="58" spans="1:10" ht="15">
      <c r="A58" s="363"/>
      <c r="B58" s="364" t="s">
        <v>87</v>
      </c>
      <c r="C58" s="368"/>
      <c r="D58" s="370"/>
      <c r="E58" s="377"/>
      <c r="F58" s="375"/>
      <c r="G58" s="375"/>
      <c r="H58" s="375"/>
      <c r="I58" s="375"/>
      <c r="J58" s="375"/>
    </row>
    <row r="59" spans="1:10" ht="28.5">
      <c r="A59" s="33" t="str">
        <f>$A$6&amp;"."&amp;TEXT(ROW(A59)-ROW($A$8)-COUNTBLANK($A$8:A58),"#")</f>
        <v>LD-POT.2.39</v>
      </c>
      <c r="B59" s="29" t="s">
        <v>99</v>
      </c>
      <c r="C59" s="35" t="s">
        <v>3</v>
      </c>
      <c r="D59" s="36">
        <v>1</v>
      </c>
      <c r="E59" s="156"/>
      <c r="F59" s="169"/>
      <c r="G59" s="169"/>
      <c r="H59" s="26"/>
      <c r="I59" s="169"/>
      <c r="J59" s="169"/>
    </row>
    <row r="60" spans="1:10" ht="30">
      <c r="A60" s="363"/>
      <c r="B60" s="364" t="s">
        <v>93</v>
      </c>
      <c r="C60" s="368"/>
      <c r="D60" s="368"/>
      <c r="E60" s="377"/>
      <c r="F60" s="375"/>
      <c r="G60" s="375"/>
      <c r="H60" s="375"/>
      <c r="I60" s="375"/>
      <c r="J60" s="375"/>
    </row>
    <row r="61" spans="1:10" ht="14.25">
      <c r="A61" s="33" t="str">
        <f>$A$6&amp;"."&amp;TEXT(ROW(A61)-ROW($A$8)-COUNTBLANK($A$8:A60),"#")</f>
        <v>LD-POT.2.40</v>
      </c>
      <c r="B61" s="29" t="s">
        <v>94</v>
      </c>
      <c r="C61" s="34" t="s">
        <v>3</v>
      </c>
      <c r="D61" s="380">
        <v>1</v>
      </c>
      <c r="E61" s="156"/>
      <c r="F61" s="169"/>
      <c r="G61" s="169"/>
      <c r="H61" s="26"/>
      <c r="I61" s="169"/>
      <c r="J61" s="169"/>
    </row>
    <row r="62" spans="1:10" ht="28.5">
      <c r="A62" s="33" t="str">
        <f>$A$6&amp;"."&amp;TEXT(ROW(A62)-ROW($A$8)-COUNTBLANK($A$8:A61),"#")</f>
        <v>LD-POT.2.41</v>
      </c>
      <c r="B62" s="30" t="s">
        <v>118</v>
      </c>
      <c r="C62" s="34" t="s">
        <v>3</v>
      </c>
      <c r="D62" s="380">
        <v>1</v>
      </c>
      <c r="E62" s="156"/>
      <c r="F62" s="169"/>
      <c r="G62" s="169"/>
      <c r="H62" s="26"/>
      <c r="I62" s="169"/>
      <c r="J62" s="169"/>
    </row>
    <row r="63" spans="1:10" ht="14.25">
      <c r="A63" s="33" t="str">
        <f>$A$6&amp;"."&amp;TEXT(ROW(A63)-ROW($A$8)-COUNTBLANK($A$8:A62),"#")</f>
        <v>LD-POT.2.42</v>
      </c>
      <c r="B63" s="29" t="s">
        <v>95</v>
      </c>
      <c r="C63" s="34" t="s">
        <v>3</v>
      </c>
      <c r="D63" s="380">
        <v>1</v>
      </c>
      <c r="E63" s="156"/>
      <c r="F63" s="169"/>
      <c r="G63" s="169"/>
      <c r="H63" s="162"/>
      <c r="I63" s="169"/>
      <c r="J63" s="169"/>
    </row>
    <row r="64" spans="1:10" ht="14.25">
      <c r="A64" s="33" t="str">
        <f>$A$6&amp;"."&amp;TEXT(ROW(A64)-ROW($A$8)-COUNTBLANK($A$8:A63),"#")</f>
        <v>LD-POT.2.43</v>
      </c>
      <c r="B64" s="29" t="s">
        <v>96</v>
      </c>
      <c r="C64" s="34" t="s">
        <v>3</v>
      </c>
      <c r="D64" s="380">
        <v>1</v>
      </c>
      <c r="E64" s="156"/>
      <c r="F64" s="169"/>
      <c r="G64" s="169"/>
      <c r="H64" s="26"/>
      <c r="I64" s="169"/>
      <c r="J64" s="169"/>
    </row>
    <row r="65" spans="1:10" ht="28.5">
      <c r="A65" s="33" t="str">
        <f>$A$6&amp;"."&amp;TEXT(ROW(A65)-ROW($A$8)-COUNTBLANK($A$8:A64),"#")</f>
        <v>LD-POT.2.44</v>
      </c>
      <c r="B65" s="30" t="s">
        <v>60</v>
      </c>
      <c r="C65" s="34" t="s">
        <v>3</v>
      </c>
      <c r="D65" s="380">
        <v>1</v>
      </c>
      <c r="E65" s="156"/>
      <c r="F65" s="169"/>
      <c r="G65" s="169"/>
      <c r="H65" s="26"/>
      <c r="I65" s="169"/>
      <c r="J65" s="169"/>
    </row>
    <row r="66" spans="1:10" ht="15">
      <c r="A66" s="363"/>
      <c r="B66" s="381" t="s">
        <v>98</v>
      </c>
      <c r="C66" s="363"/>
      <c r="D66" s="382"/>
      <c r="E66" s="377"/>
      <c r="F66" s="375"/>
      <c r="G66" s="375"/>
      <c r="H66" s="375"/>
      <c r="I66" s="375"/>
      <c r="J66" s="375"/>
    </row>
    <row r="67" spans="1:10" ht="14.25">
      <c r="A67" s="33" t="str">
        <f>$A$6&amp;"."&amp;TEXT(ROW(A67)-ROW($A$8)-COUNTBLANK($A$8:A66),"#")</f>
        <v>LD-POT.2.45</v>
      </c>
      <c r="B67" s="30" t="s">
        <v>59</v>
      </c>
      <c r="C67" s="34" t="s">
        <v>3</v>
      </c>
      <c r="D67" s="380">
        <v>1</v>
      </c>
      <c r="E67" s="156"/>
      <c r="F67" s="169"/>
      <c r="G67" s="169"/>
      <c r="H67" s="26"/>
      <c r="I67" s="169"/>
      <c r="J67" s="169"/>
    </row>
    <row r="68" spans="1:10" ht="14.25">
      <c r="A68" s="33" t="str">
        <f>$A$6&amp;"."&amp;TEXT(ROW(A68)-ROW($A$8)-COUNTBLANK($A$8:A67),"#")</f>
        <v>LD-POT.2.46</v>
      </c>
      <c r="B68" s="30" t="s">
        <v>97</v>
      </c>
      <c r="C68" s="34" t="s">
        <v>3</v>
      </c>
      <c r="D68" s="380">
        <v>1</v>
      </c>
      <c r="E68" s="156"/>
      <c r="F68" s="169"/>
      <c r="G68" s="169"/>
      <c r="H68" s="26"/>
      <c r="I68" s="169"/>
      <c r="J68" s="169"/>
    </row>
    <row r="69" spans="1:10" ht="71.25">
      <c r="A69" s="33" t="str">
        <f>$A$6&amp;"."&amp;TEXT(ROW(A69)-ROW($A$8)-COUNTBLANK($A$8:A68),"#")</f>
        <v>LD-POT.2.47</v>
      </c>
      <c r="B69" s="29" t="s">
        <v>241</v>
      </c>
      <c r="C69" s="34" t="s">
        <v>3</v>
      </c>
      <c r="D69" s="380">
        <v>1</v>
      </c>
      <c r="E69" s="156"/>
      <c r="F69" s="169"/>
      <c r="G69" s="169"/>
      <c r="H69" s="26"/>
      <c r="I69" s="169"/>
      <c r="J69" s="169"/>
    </row>
    <row r="70" spans="1:10" ht="19.5" customHeight="1">
      <c r="A70" s="33"/>
      <c r="B70" s="163"/>
      <c r="C70" s="35"/>
      <c r="D70" s="35"/>
      <c r="E70" s="156"/>
      <c r="F70" s="26"/>
      <c r="G70" s="26"/>
      <c r="H70" s="26"/>
      <c r="I70" s="26"/>
      <c r="J70" s="26"/>
    </row>
    <row r="71" spans="1:10" ht="19.5" customHeight="1">
      <c r="A71" s="164"/>
      <c r="B71" s="165"/>
      <c r="C71" s="166"/>
      <c r="D71" s="166"/>
      <c r="E71" s="142"/>
      <c r="F71" s="167"/>
      <c r="G71" s="167"/>
      <c r="H71" s="167"/>
      <c r="I71" s="167"/>
      <c r="J71" s="167"/>
    </row>
    <row r="72" spans="1:10" ht="15">
      <c r="A72" s="150"/>
      <c r="B72" s="151" t="s">
        <v>5</v>
      </c>
      <c r="C72" s="148"/>
      <c r="D72" s="383"/>
      <c r="E72" s="384"/>
      <c r="F72" s="384"/>
      <c r="G72" s="384"/>
      <c r="H72" s="54">
        <f>SUMIF($A9:$A71,"&lt;&gt;"&amp;"",H9:H71)</f>
        <v>0</v>
      </c>
      <c r="I72" s="54">
        <f>SUMIF($A9:$A71,"&lt;&gt;"&amp;"",I9:I71)</f>
        <v>0</v>
      </c>
      <c r="J72" s="54">
        <f>SUMIF($A9:$A71,"&lt;&gt;"&amp;"",J9:J71)</f>
        <v>0</v>
      </c>
    </row>
    <row r="73" spans="1:2" ht="14.25">
      <c r="A73" s="3"/>
      <c r="B73" s="73"/>
    </row>
    <row r="74" spans="1:2" ht="14.25">
      <c r="A74" s="3" t="s">
        <v>14</v>
      </c>
      <c r="B74" s="73" t="s">
        <v>20</v>
      </c>
    </row>
    <row r="75" spans="1:2" ht="14.25">
      <c r="A75" s="3" t="s">
        <v>21</v>
      </c>
      <c r="B75" s="73" t="s">
        <v>22</v>
      </c>
    </row>
    <row r="76" spans="1:2" ht="14.25">
      <c r="A76" s="3" t="s">
        <v>23</v>
      </c>
      <c r="B76" s="73" t="s">
        <v>15</v>
      </c>
    </row>
    <row r="77" spans="1:15" s="1" customFormat="1" ht="14.25">
      <c r="A77" s="4"/>
      <c r="B77" s="75"/>
      <c r="D77" s="2"/>
      <c r="E77" s="357"/>
      <c r="F77" s="357"/>
      <c r="G77" s="357"/>
      <c r="H77" s="357"/>
      <c r="I77" s="357"/>
      <c r="J77" s="357"/>
      <c r="K77" s="358"/>
      <c r="L77" s="358"/>
      <c r="M77" s="358"/>
      <c r="N77" s="358"/>
      <c r="O77" s="358"/>
    </row>
    <row r="78" spans="1:15" s="1" customFormat="1" ht="14.25">
      <c r="A78" s="4"/>
      <c r="B78" s="356"/>
      <c r="D78" s="2"/>
      <c r="E78" s="357"/>
      <c r="F78" s="357"/>
      <c r="G78" s="357"/>
      <c r="H78" s="357"/>
      <c r="I78" s="357"/>
      <c r="J78" s="357"/>
      <c r="K78" s="358"/>
      <c r="L78" s="358"/>
      <c r="M78" s="358"/>
      <c r="N78" s="358"/>
      <c r="O78" s="358"/>
    </row>
    <row r="79" spans="1:15" s="1" customFormat="1" ht="14.25">
      <c r="A79" s="4"/>
      <c r="B79" s="356"/>
      <c r="D79" s="2"/>
      <c r="E79" s="357"/>
      <c r="F79" s="357"/>
      <c r="G79" s="357"/>
      <c r="H79" s="357"/>
      <c r="I79" s="357"/>
      <c r="J79" s="357"/>
      <c r="K79" s="358"/>
      <c r="L79" s="358"/>
      <c r="M79" s="358"/>
      <c r="N79" s="358"/>
      <c r="O79" s="358"/>
    </row>
  </sheetData>
  <sheetProtection/>
  <mergeCells count="1">
    <mergeCell ref="A4:J4"/>
  </mergeCells>
  <printOptions horizontalCentered="1"/>
  <pageMargins left="0.5" right="0.3937007874015748" top="0.63" bottom="0.7874015748031497" header="0.17" footer="0"/>
  <pageSetup fitToHeight="0" fitToWidth="1" horizontalDpi="600" verticalDpi="600" orientation="portrait" paperSize="9" scale="55" r:id="rId2"/>
  <rowBreaks count="1" manualBreakCount="1">
    <brk id="45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B11" sqref="B11:E11"/>
    </sheetView>
  </sheetViews>
  <sheetFormatPr defaultColWidth="11.421875" defaultRowHeight="12.75"/>
  <cols>
    <col min="1" max="1" width="17.8515625" style="207" customWidth="1"/>
    <col min="2" max="2" width="71.8515625" style="207" customWidth="1"/>
    <col min="3" max="3" width="4.57421875" style="207" customWidth="1"/>
    <col min="4" max="4" width="11.8515625" style="207" customWidth="1"/>
    <col min="5" max="5" width="20.7109375" style="207" customWidth="1"/>
    <col min="6" max="16384" width="11.421875" style="207" customWidth="1"/>
  </cols>
  <sheetData>
    <row r="1" spans="1:5" ht="87" customHeight="1">
      <c r="A1" s="444"/>
      <c r="B1" s="445"/>
      <c r="C1" s="206"/>
      <c r="D1" s="206"/>
      <c r="E1" s="206"/>
    </row>
    <row r="2" spans="1:5" s="210" customFormat="1" ht="15">
      <c r="A2" s="208"/>
      <c r="B2" s="209"/>
      <c r="C2" s="209"/>
      <c r="D2" s="209"/>
      <c r="E2" s="209"/>
    </row>
    <row r="3" spans="1:5" ht="39.75" customHeight="1">
      <c r="A3" s="446" t="str">
        <f>+'SER PUEYRREDON '!A2</f>
        <v>OBRA: Línea D - POTENCIA</v>
      </c>
      <c r="B3" s="446"/>
      <c r="C3" s="446"/>
      <c r="D3" s="446"/>
      <c r="E3" s="446"/>
    </row>
    <row r="4" ht="11.25">
      <c r="A4" s="211"/>
    </row>
    <row r="5" spans="1:5" ht="20.25" customHeight="1">
      <c r="A5" s="447" t="str">
        <f>+'SER PUEYRREDON '!B6</f>
        <v>SER PUEYRREDON</v>
      </c>
      <c r="B5" s="447"/>
      <c r="C5" s="447"/>
      <c r="D5" s="447"/>
      <c r="E5" s="447"/>
    </row>
    <row r="6" ht="11.25">
      <c r="A6" s="211"/>
    </row>
    <row r="7" spans="1:5" ht="12" customHeight="1" thickBot="1">
      <c r="A7" s="213"/>
      <c r="B7" s="213"/>
      <c r="C7" s="213"/>
      <c r="D7" s="213"/>
      <c r="E7" s="213"/>
    </row>
    <row r="8" spans="1:5" s="210" customFormat="1" ht="30" customHeight="1" thickBot="1">
      <c r="A8" s="214" t="s">
        <v>180</v>
      </c>
      <c r="B8" s="215" t="s">
        <v>181</v>
      </c>
      <c r="C8" s="215" t="s">
        <v>182</v>
      </c>
      <c r="D8" s="216" t="s">
        <v>183</v>
      </c>
      <c r="E8" s="215" t="s">
        <v>184</v>
      </c>
    </row>
    <row r="9" ht="16.5" customHeight="1">
      <c r="A9" s="217"/>
    </row>
    <row r="10" spans="1:5" s="219" customFormat="1" ht="21" customHeight="1" thickBot="1">
      <c r="A10" s="218"/>
      <c r="D10" s="220"/>
      <c r="E10" s="220"/>
    </row>
    <row r="11" spans="1:5" s="222" customFormat="1" ht="19.5" thickBot="1">
      <c r="A11" s="221" t="str">
        <f>+'SER PUEYRREDON '!A56</f>
        <v>LD-POT.2.37</v>
      </c>
      <c r="B11" s="448" t="str">
        <f>+'SER PUEYRREDON '!B56</f>
        <v>(*) Adecuación local y O.C. de segunda etapa</v>
      </c>
      <c r="C11" s="449"/>
      <c r="D11" s="449"/>
      <c r="E11" s="449"/>
    </row>
    <row r="12" spans="1:5" s="222" customFormat="1" ht="12.75" thickBot="1">
      <c r="A12" s="223"/>
      <c r="B12" s="224"/>
      <c r="C12" s="224"/>
      <c r="D12" s="224"/>
      <c r="E12" s="224"/>
    </row>
    <row r="13" spans="1:5" s="222" customFormat="1" ht="12.75">
      <c r="A13" s="225"/>
      <c r="B13" s="226"/>
      <c r="C13" s="227"/>
      <c r="D13" s="228"/>
      <c r="E13" s="229"/>
    </row>
    <row r="14" spans="1:5" s="231" customFormat="1" ht="14.25">
      <c r="A14" s="225" t="str">
        <f>$A$11&amp;"."&amp;TEXT(ROW(A14)-ROW($A$13),"#")</f>
        <v>LD-POT.2.37.1</v>
      </c>
      <c r="B14" s="226" t="s">
        <v>185</v>
      </c>
      <c r="C14" s="227" t="s">
        <v>102</v>
      </c>
      <c r="D14" s="228">
        <v>1</v>
      </c>
      <c r="E14" s="229"/>
    </row>
    <row r="15" spans="1:5" s="231" customFormat="1" ht="14.25">
      <c r="A15" s="225" t="str">
        <f aca="true" t="shared" si="0" ref="A15:A26">$A$11&amp;"."&amp;TEXT(ROW(A15)-ROW($A$13),"#")</f>
        <v>LD-POT.2.37.2</v>
      </c>
      <c r="B15" s="226" t="s">
        <v>186</v>
      </c>
      <c r="C15" s="227" t="s">
        <v>102</v>
      </c>
      <c r="D15" s="228">
        <v>1</v>
      </c>
      <c r="E15" s="229"/>
    </row>
    <row r="16" spans="1:5" s="233" customFormat="1" ht="14.25">
      <c r="A16" s="225" t="str">
        <f t="shared" si="0"/>
        <v>LD-POT.2.37.3</v>
      </c>
      <c r="B16" s="232" t="s">
        <v>187</v>
      </c>
      <c r="C16" s="227" t="s">
        <v>102</v>
      </c>
      <c r="D16" s="228">
        <v>1</v>
      </c>
      <c r="E16" s="229"/>
    </row>
    <row r="17" spans="1:5" s="231" customFormat="1" ht="14.25">
      <c r="A17" s="225" t="str">
        <f t="shared" si="0"/>
        <v>LD-POT.2.37.4</v>
      </c>
      <c r="B17" s="226" t="s">
        <v>188</v>
      </c>
      <c r="C17" s="227" t="s">
        <v>102</v>
      </c>
      <c r="D17" s="228">
        <v>1</v>
      </c>
      <c r="E17" s="229"/>
    </row>
    <row r="18" spans="1:5" s="231" customFormat="1" ht="14.25">
      <c r="A18" s="225" t="str">
        <f t="shared" si="0"/>
        <v>LD-POT.2.37.5</v>
      </c>
      <c r="B18" s="226" t="s">
        <v>189</v>
      </c>
      <c r="C18" s="227" t="s">
        <v>102</v>
      </c>
      <c r="D18" s="228">
        <v>1</v>
      </c>
      <c r="E18" s="229"/>
    </row>
    <row r="19" spans="1:5" s="231" customFormat="1" ht="14.25">
      <c r="A19" s="225" t="str">
        <f t="shared" si="0"/>
        <v>LD-POT.2.37.6</v>
      </c>
      <c r="B19" s="226" t="s">
        <v>190</v>
      </c>
      <c r="C19" s="227" t="s">
        <v>102</v>
      </c>
      <c r="D19" s="228">
        <v>1</v>
      </c>
      <c r="E19" s="229"/>
    </row>
    <row r="20" spans="1:5" s="231" customFormat="1" ht="14.25">
      <c r="A20" s="225" t="str">
        <f t="shared" si="0"/>
        <v>LD-POT.2.37.7</v>
      </c>
      <c r="B20" s="226" t="s">
        <v>191</v>
      </c>
      <c r="C20" s="227" t="s">
        <v>102</v>
      </c>
      <c r="D20" s="228">
        <v>1</v>
      </c>
      <c r="E20" s="229"/>
    </row>
    <row r="21" spans="1:5" s="231" customFormat="1" ht="14.25">
      <c r="A21" s="225" t="str">
        <f t="shared" si="0"/>
        <v>LD-POT.2.37.8</v>
      </c>
      <c r="B21" s="226" t="s">
        <v>192</v>
      </c>
      <c r="C21" s="227" t="s">
        <v>102</v>
      </c>
      <c r="D21" s="228">
        <v>1</v>
      </c>
      <c r="E21" s="229"/>
    </row>
    <row r="22" spans="1:5" s="231" customFormat="1" ht="14.25">
      <c r="A22" s="225" t="str">
        <f t="shared" si="0"/>
        <v>LD-POT.2.37.9</v>
      </c>
      <c r="B22" s="226" t="s">
        <v>193</v>
      </c>
      <c r="C22" s="227" t="s">
        <v>102</v>
      </c>
      <c r="D22" s="228">
        <v>1</v>
      </c>
      <c r="E22" s="229"/>
    </row>
    <row r="23" spans="1:5" s="231" customFormat="1" ht="14.25">
      <c r="A23" s="225" t="str">
        <f t="shared" si="0"/>
        <v>LD-POT.2.37.10</v>
      </c>
      <c r="B23" s="226" t="s">
        <v>194</v>
      </c>
      <c r="C23" s="227" t="s">
        <v>102</v>
      </c>
      <c r="D23" s="228">
        <v>1</v>
      </c>
      <c r="E23" s="229"/>
    </row>
    <row r="24" spans="1:5" s="231" customFormat="1" ht="14.25">
      <c r="A24" s="225" t="str">
        <f t="shared" si="0"/>
        <v>LD-POT.2.37.11</v>
      </c>
      <c r="B24" s="226" t="s">
        <v>195</v>
      </c>
      <c r="C24" s="227" t="s">
        <v>102</v>
      </c>
      <c r="D24" s="228">
        <v>1</v>
      </c>
      <c r="E24" s="229"/>
    </row>
    <row r="25" spans="1:5" s="231" customFormat="1" ht="14.25">
      <c r="A25" s="225" t="str">
        <f t="shared" si="0"/>
        <v>LD-POT.2.37.12</v>
      </c>
      <c r="B25" s="232" t="s">
        <v>196</v>
      </c>
      <c r="C25" s="227" t="s">
        <v>102</v>
      </c>
      <c r="D25" s="228">
        <v>1</v>
      </c>
      <c r="E25" s="229"/>
    </row>
    <row r="26" spans="1:5" s="231" customFormat="1" ht="14.25">
      <c r="A26" s="225" t="str">
        <f t="shared" si="0"/>
        <v>LD-POT.2.37.13</v>
      </c>
      <c r="B26" s="226" t="s">
        <v>197</v>
      </c>
      <c r="C26" s="227" t="s">
        <v>102</v>
      </c>
      <c r="D26" s="228">
        <v>1</v>
      </c>
      <c r="E26" s="229"/>
    </row>
    <row r="27" spans="1:5" s="231" customFormat="1" ht="15" thickBot="1">
      <c r="A27" s="234"/>
      <c r="B27" s="235"/>
      <c r="C27" s="235"/>
      <c r="D27" s="235"/>
      <c r="E27" s="236"/>
    </row>
    <row r="28" ht="12" thickBot="1">
      <c r="A28" s="237"/>
    </row>
    <row r="29" spans="1:5" s="219" customFormat="1" ht="21" customHeight="1" thickBot="1">
      <c r="A29" s="218"/>
      <c r="D29" s="220" t="str">
        <f>"TOTAL "&amp;B11&amp;" = "</f>
        <v>TOTAL (*) Adecuación local y O.C. de segunda etapa = </v>
      </c>
      <c r="E29" s="238">
        <v>0</v>
      </c>
    </row>
    <row r="30" spans="1:5" s="219" customFormat="1" ht="21" customHeight="1">
      <c r="A30" s="218"/>
      <c r="D30" s="220"/>
      <c r="E30" s="220"/>
    </row>
  </sheetData>
  <sheetProtection/>
  <mergeCells count="4">
    <mergeCell ref="A1:B1"/>
    <mergeCell ref="A3:E3"/>
    <mergeCell ref="A5:E5"/>
    <mergeCell ref="B11:E11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17.28125" style="239" customWidth="1"/>
    <col min="2" max="2" width="65.8515625" style="207" customWidth="1"/>
    <col min="3" max="3" width="4.8515625" style="207" customWidth="1"/>
    <col min="4" max="4" width="10.7109375" style="240" bestFit="1" customWidth="1"/>
    <col min="5" max="5" width="14.28125" style="239" customWidth="1"/>
    <col min="6" max="6" width="15.7109375" style="261" customWidth="1"/>
    <col min="7" max="7" width="21.28125" style="207" customWidth="1"/>
    <col min="8" max="16384" width="11.421875" style="207" customWidth="1"/>
  </cols>
  <sheetData>
    <row r="1" spans="5:7" ht="83.25" customHeight="1">
      <c r="E1" s="241"/>
      <c r="F1" s="242"/>
      <c r="G1" s="243"/>
    </row>
    <row r="2" spans="1:7" ht="24" customHeight="1">
      <c r="A2" s="450" t="str">
        <f>+'adecuacion OC SER pueyrredon'!A3:E3</f>
        <v>OBRA: Línea D - POTENCIA</v>
      </c>
      <c r="B2" s="450"/>
      <c r="C2" s="450"/>
      <c r="D2" s="450"/>
      <c r="E2" s="450"/>
      <c r="F2" s="450"/>
      <c r="G2" s="450"/>
    </row>
    <row r="3" spans="1:7" ht="19.5">
      <c r="A3" s="245"/>
      <c r="B3" s="206"/>
      <c r="E3" s="241"/>
      <c r="F3" s="244"/>
      <c r="G3" s="246"/>
    </row>
    <row r="4" spans="1:7" ht="18.75">
      <c r="A4" s="451" t="str">
        <f>+'adecuacion OC SER pueyrredon'!A5:E5</f>
        <v>SER PUEYRREDON</v>
      </c>
      <c r="B4" s="451"/>
      <c r="C4" s="451"/>
      <c r="D4" s="451"/>
      <c r="E4" s="451"/>
      <c r="F4" s="451"/>
      <c r="G4" s="451"/>
    </row>
    <row r="5" spans="1:7" ht="17.25" customHeight="1" thickBot="1">
      <c r="A5" s="247"/>
      <c r="B5" s="213"/>
      <c r="C5" s="213"/>
      <c r="D5" s="248"/>
      <c r="E5" s="249"/>
      <c r="F5" s="250"/>
      <c r="G5" s="213"/>
    </row>
    <row r="6" spans="1:7" ht="19.5" thickBot="1">
      <c r="A6" s="251" t="str">
        <f>+'adecuacion OC SER pueyrredon'!A11</f>
        <v>LD-POT.2.37</v>
      </c>
      <c r="B6" s="452" t="str">
        <f>+'adecuacion OC SER pueyrredon'!B11:E11</f>
        <v>(*) Adecuación local y O.C. de segunda etapa</v>
      </c>
      <c r="C6" s="452"/>
      <c r="D6" s="452"/>
      <c r="E6" s="452"/>
      <c r="F6" s="452"/>
      <c r="G6" s="453"/>
    </row>
    <row r="7" spans="1:7" ht="12" thickBot="1">
      <c r="A7" s="252"/>
      <c r="C7" s="217"/>
      <c r="E7" s="253"/>
      <c r="F7" s="254"/>
      <c r="G7" s="212"/>
    </row>
    <row r="8" spans="1:7" s="231" customFormat="1" ht="24" customHeight="1">
      <c r="A8" s="454" t="s">
        <v>7</v>
      </c>
      <c r="B8" s="457" t="s">
        <v>181</v>
      </c>
      <c r="C8" s="457" t="s">
        <v>182</v>
      </c>
      <c r="D8" s="460" t="s">
        <v>183</v>
      </c>
      <c r="E8" s="463" t="s">
        <v>198</v>
      </c>
      <c r="F8" s="466" t="s">
        <v>199</v>
      </c>
      <c r="G8" s="469" t="s">
        <v>5</v>
      </c>
    </row>
    <row r="9" spans="1:7" s="231" customFormat="1" ht="12.75" customHeight="1">
      <c r="A9" s="455"/>
      <c r="B9" s="458"/>
      <c r="C9" s="458"/>
      <c r="D9" s="461"/>
      <c r="E9" s="464"/>
      <c r="F9" s="467"/>
      <c r="G9" s="470"/>
    </row>
    <row r="10" spans="1:7" s="231" customFormat="1" ht="13.5" customHeight="1" thickBot="1">
      <c r="A10" s="456"/>
      <c r="B10" s="459"/>
      <c r="C10" s="459"/>
      <c r="D10" s="462"/>
      <c r="E10" s="465"/>
      <c r="F10" s="468"/>
      <c r="G10" s="471"/>
    </row>
    <row r="11" spans="1:7" s="231" customFormat="1" ht="5.25" customHeight="1" thickBot="1">
      <c r="A11" s="255"/>
      <c r="B11" s="256"/>
      <c r="C11" s="256"/>
      <c r="D11" s="257"/>
      <c r="E11" s="258"/>
      <c r="F11" s="259"/>
      <c r="G11" s="260"/>
    </row>
    <row r="13" spans="1:7" ht="12" thickBot="1">
      <c r="A13" s="252"/>
      <c r="C13" s="217"/>
      <c r="E13" s="262"/>
      <c r="F13" s="263"/>
      <c r="G13" s="264"/>
    </row>
    <row r="14" spans="1:7" s="231" customFormat="1" ht="14.25" customHeight="1" thickBot="1">
      <c r="A14" s="265" t="str">
        <f>+'adecuacion OC SER pueyrredon'!A14</f>
        <v>LD-POT.2.37.1</v>
      </c>
      <c r="B14" s="266" t="str">
        <f>+'adecuacion OC SER pueyrredon'!B14</f>
        <v>Limpieza de Terreno, Desmonte y Demoliciones</v>
      </c>
      <c r="C14" s="267"/>
      <c r="D14" s="268"/>
      <c r="E14" s="269"/>
      <c r="F14" s="270"/>
      <c r="G14" s="271">
        <f>SUM(F14:F18)</f>
        <v>0</v>
      </c>
    </row>
    <row r="15" spans="1:7" s="278" customFormat="1" ht="25.5">
      <c r="A15" s="272" t="str">
        <f>$A$14&amp;"."&amp;TEXT(ROW(A15)-ROW($A$14),"#")</f>
        <v>LD-POT.2.37.1.1</v>
      </c>
      <c r="B15" s="273" t="s">
        <v>200</v>
      </c>
      <c r="C15" s="274" t="s">
        <v>3</v>
      </c>
      <c r="D15" s="346">
        <v>1</v>
      </c>
      <c r="E15" s="275"/>
      <c r="F15" s="276">
        <f aca="true" t="shared" si="0" ref="F15:F20">D15*E15</f>
        <v>0</v>
      </c>
      <c r="G15" s="277"/>
    </row>
    <row r="16" spans="1:7" s="278" customFormat="1" ht="14.25" customHeight="1">
      <c r="A16" s="272" t="str">
        <f>$A$14&amp;"."&amp;TEXT(ROW(A16)-ROW($A$14),"#")</f>
        <v>LD-POT.2.37.1.2</v>
      </c>
      <c r="B16" s="273" t="s">
        <v>201</v>
      </c>
      <c r="C16" s="279" t="s">
        <v>202</v>
      </c>
      <c r="D16" s="346">
        <v>18</v>
      </c>
      <c r="E16" s="275"/>
      <c r="F16" s="276">
        <f t="shared" si="0"/>
        <v>0</v>
      </c>
      <c r="G16" s="280"/>
    </row>
    <row r="17" spans="1:7" s="278" customFormat="1" ht="14.25" customHeight="1">
      <c r="A17" s="272" t="str">
        <f>$A$14&amp;"."&amp;TEXT(ROW(A17)-ROW($A$14),"#")</f>
        <v>LD-POT.2.37.1.3</v>
      </c>
      <c r="B17" s="345" t="s">
        <v>227</v>
      </c>
      <c r="C17" s="279" t="s">
        <v>202</v>
      </c>
      <c r="D17" s="347">
        <v>13</v>
      </c>
      <c r="E17" s="275"/>
      <c r="F17" s="276"/>
      <c r="G17" s="280"/>
    </row>
    <row r="18" spans="1:7" s="278" customFormat="1" ht="14.25" customHeight="1" thickBot="1">
      <c r="A18" s="282"/>
      <c r="B18" s="283"/>
      <c r="C18" s="284"/>
      <c r="D18" s="285"/>
      <c r="E18" s="286"/>
      <c r="F18" s="287">
        <f t="shared" si="0"/>
        <v>0</v>
      </c>
      <c r="G18" s="288"/>
    </row>
    <row r="19" spans="1:7" s="278" customFormat="1" ht="14.25" customHeight="1" thickBot="1">
      <c r="A19" s="265" t="str">
        <f>+'adecuacion OC SER pueyrredon'!A15</f>
        <v>LD-POT.2.37.2</v>
      </c>
      <c r="B19" s="266" t="str">
        <f>+'adecuacion OC SER pueyrredon'!B15</f>
        <v>Movimiento de Suelos</v>
      </c>
      <c r="C19" s="289"/>
      <c r="D19" s="290"/>
      <c r="E19" s="291"/>
      <c r="F19" s="292"/>
      <c r="G19" s="271">
        <f>SUM(F20:F21)</f>
        <v>0</v>
      </c>
    </row>
    <row r="20" spans="1:7" s="278" customFormat="1" ht="14.25" customHeight="1">
      <c r="A20" s="272" t="str">
        <f>$A$19&amp;"."&amp;TEXT(ROW(A20)-ROW($A$19),"#")</f>
        <v>LD-POT.2.37.2.1</v>
      </c>
      <c r="B20" s="293" t="s">
        <v>229</v>
      </c>
      <c r="C20" s="279" t="s">
        <v>3</v>
      </c>
      <c r="D20" s="346">
        <v>1</v>
      </c>
      <c r="E20" s="275"/>
      <c r="F20" s="276">
        <f t="shared" si="0"/>
        <v>0</v>
      </c>
      <c r="G20" s="277"/>
    </row>
    <row r="21" spans="1:7" s="278" customFormat="1" ht="14.25" customHeight="1" thickBot="1">
      <c r="A21" s="296"/>
      <c r="B21" s="297"/>
      <c r="C21" s="284"/>
      <c r="D21" s="298"/>
      <c r="E21" s="286"/>
      <c r="F21" s="287"/>
      <c r="G21" s="288"/>
    </row>
    <row r="22" spans="1:7" s="303" customFormat="1" ht="14.25" customHeight="1" thickBot="1">
      <c r="A22" s="299" t="str">
        <f>+'adecuacion OC SER pueyrredon'!A16</f>
        <v>LD-POT.2.37.3</v>
      </c>
      <c r="B22" s="300" t="str">
        <f>+'adecuacion OC SER pueyrredon'!B16</f>
        <v>Estructura de Hormigón Armado</v>
      </c>
      <c r="C22" s="289"/>
      <c r="D22" s="301"/>
      <c r="E22" s="291"/>
      <c r="F22" s="292"/>
      <c r="G22" s="302">
        <f>SUM(F22:F26)</f>
        <v>0</v>
      </c>
    </row>
    <row r="23" spans="1:9" s="231" customFormat="1" ht="14.25" customHeight="1">
      <c r="A23" s="272" t="str">
        <f>$A$22&amp;"."&amp;TEXT(ROW(A23)-ROW($A$22),"#")</f>
        <v>LD-POT.2.37.3.1</v>
      </c>
      <c r="B23" s="295" t="s">
        <v>230</v>
      </c>
      <c r="C23" s="279" t="s">
        <v>3</v>
      </c>
      <c r="D23" s="350">
        <v>1</v>
      </c>
      <c r="E23" s="275"/>
      <c r="F23" s="276">
        <f>D23*E23</f>
        <v>0</v>
      </c>
      <c r="G23" s="277"/>
      <c r="I23" s="304"/>
    </row>
    <row r="24" spans="1:9" s="278" customFormat="1" ht="14.25">
      <c r="A24" s="272" t="str">
        <f>$A$22&amp;"."&amp;TEXT(ROW(A24)-ROW($A$22),"#")</f>
        <v>LD-POT.2.37.3.2</v>
      </c>
      <c r="B24" s="281" t="s">
        <v>231</v>
      </c>
      <c r="C24" s="279" t="s">
        <v>3</v>
      </c>
      <c r="D24" s="351">
        <v>1</v>
      </c>
      <c r="E24" s="275"/>
      <c r="F24" s="276">
        <f>D24*E24</f>
        <v>0</v>
      </c>
      <c r="G24" s="280"/>
      <c r="I24" s="304"/>
    </row>
    <row r="25" spans="1:9" s="278" customFormat="1" ht="14.25">
      <c r="A25" s="272" t="str">
        <f>$A$22&amp;"."&amp;TEXT(ROW(A25)-ROW($A$22),"#")</f>
        <v>LD-POT.2.37.3.3</v>
      </c>
      <c r="B25" s="281" t="s">
        <v>233</v>
      </c>
      <c r="C25" s="279" t="s">
        <v>3</v>
      </c>
      <c r="D25" s="351">
        <v>1</v>
      </c>
      <c r="E25" s="275"/>
      <c r="F25" s="276">
        <f>D25*E25</f>
        <v>0</v>
      </c>
      <c r="G25" s="280"/>
      <c r="I25" s="304"/>
    </row>
    <row r="26" spans="1:7" s="278" customFormat="1" ht="14.25" customHeight="1" thickBot="1">
      <c r="A26" s="305"/>
      <c r="B26" s="306"/>
      <c r="C26" s="307"/>
      <c r="D26" s="308"/>
      <c r="E26" s="309"/>
      <c r="F26" s="310"/>
      <c r="G26" s="294"/>
    </row>
    <row r="27" spans="1:7" s="278" customFormat="1" ht="14.25" customHeight="1" thickBot="1">
      <c r="A27" s="265" t="str">
        <f>+'adecuacion OC SER pueyrredon'!A17</f>
        <v>LD-POT.2.37.4</v>
      </c>
      <c r="B27" s="266" t="str">
        <f>+'adecuacion OC SER pueyrredon'!B17</f>
        <v>Pavimentos y Veredas</v>
      </c>
      <c r="C27" s="267"/>
      <c r="D27" s="311"/>
      <c r="E27" s="312"/>
      <c r="F27" s="313"/>
      <c r="G27" s="271">
        <f>SUM(F27:F32)</f>
        <v>0</v>
      </c>
    </row>
    <row r="28" spans="1:7" s="278" customFormat="1" ht="14.25" customHeight="1">
      <c r="A28" s="272" t="str">
        <f>$A$27&amp;"."&amp;TEXT(ROW(A28)-ROW($A$27),"#")</f>
        <v>LD-POT.2.37.4.1</v>
      </c>
      <c r="B28" s="314" t="s">
        <v>203</v>
      </c>
      <c r="C28" s="279" t="s">
        <v>202</v>
      </c>
      <c r="D28" s="347">
        <v>0</v>
      </c>
      <c r="E28" s="275"/>
      <c r="F28" s="276">
        <f>D28*E28</f>
        <v>0</v>
      </c>
      <c r="G28" s="277"/>
    </row>
    <row r="29" spans="1:7" s="278" customFormat="1" ht="14.25" customHeight="1">
      <c r="A29" s="272" t="str">
        <f>$A$27&amp;"."&amp;TEXT(ROW(A29)-ROW($A$27),"#")</f>
        <v>LD-POT.2.37.4.2</v>
      </c>
      <c r="B29" s="315" t="s">
        <v>204</v>
      </c>
      <c r="C29" s="279" t="s">
        <v>202</v>
      </c>
      <c r="D29" s="347">
        <v>14</v>
      </c>
      <c r="E29" s="275"/>
      <c r="F29" s="276">
        <f>D29*E29</f>
        <v>0</v>
      </c>
      <c r="G29" s="280"/>
    </row>
    <row r="30" spans="1:7" s="278" customFormat="1" ht="14.25" customHeight="1">
      <c r="A30" s="272" t="str">
        <f>$A$27&amp;"."&amp;TEXT(ROW(A30)-ROW($A$27),"#")</f>
        <v>LD-POT.2.37.4.3</v>
      </c>
      <c r="B30" s="316" t="s">
        <v>205</v>
      </c>
      <c r="C30" s="317" t="s">
        <v>3</v>
      </c>
      <c r="D30" s="346">
        <v>1</v>
      </c>
      <c r="E30" s="275"/>
      <c r="F30" s="276">
        <f>D30*E30</f>
        <v>0</v>
      </c>
      <c r="G30" s="280"/>
    </row>
    <row r="31" spans="1:7" s="278" customFormat="1" ht="25.5">
      <c r="A31" s="318" t="str">
        <f>$A$27&amp;"."&amp;TEXT(ROW(A31)-ROW($A$27),"#")</f>
        <v>LD-POT.2.37.4.4</v>
      </c>
      <c r="B31" s="319" t="s">
        <v>206</v>
      </c>
      <c r="C31" s="274" t="s">
        <v>3</v>
      </c>
      <c r="D31" s="347">
        <v>1</v>
      </c>
      <c r="E31" s="275"/>
      <c r="F31" s="276">
        <f>D31*E31</f>
        <v>0</v>
      </c>
      <c r="G31" s="280"/>
    </row>
    <row r="32" spans="1:7" s="278" customFormat="1" ht="14.25" customHeight="1" thickBot="1">
      <c r="A32" s="296"/>
      <c r="B32" s="320"/>
      <c r="C32" s="321"/>
      <c r="D32" s="322"/>
      <c r="E32" s="286"/>
      <c r="F32" s="287"/>
      <c r="G32" s="288"/>
    </row>
    <row r="33" spans="1:7" s="278" customFormat="1" ht="14.25" customHeight="1" thickBot="1">
      <c r="A33" s="265" t="str">
        <f>+'adecuacion OC SER pueyrredon'!A18</f>
        <v>LD-POT.2.37.5</v>
      </c>
      <c r="B33" s="266" t="str">
        <f>+'adecuacion OC SER pueyrredon'!B18</f>
        <v>Impermeabilizaciones y Drenes</v>
      </c>
      <c r="C33" s="267"/>
      <c r="D33" s="311"/>
      <c r="E33" s="312"/>
      <c r="F33" s="313"/>
      <c r="G33" s="271">
        <f>SUM(F33:F35)</f>
        <v>0</v>
      </c>
    </row>
    <row r="34" spans="1:8" s="278" customFormat="1" ht="28.5" customHeight="1">
      <c r="A34" s="272" t="str">
        <f>$A$33&amp;"."&amp;TEXT(ROW(A34)-ROW($A$33),"#")</f>
        <v>LD-POT.2.37.5.1</v>
      </c>
      <c r="B34" s="273" t="s">
        <v>232</v>
      </c>
      <c r="C34" s="279" t="s">
        <v>3</v>
      </c>
      <c r="D34" s="347">
        <v>1</v>
      </c>
      <c r="E34" s="291"/>
      <c r="F34" s="276">
        <f>D34*E34</f>
        <v>0</v>
      </c>
      <c r="G34" s="230"/>
      <c r="H34" s="323"/>
    </row>
    <row r="35" spans="1:8" s="278" customFormat="1" ht="14.25" customHeight="1" thickBot="1">
      <c r="A35" s="296"/>
      <c r="B35" s="297"/>
      <c r="C35" s="324"/>
      <c r="D35" s="322"/>
      <c r="E35" s="286"/>
      <c r="F35" s="287"/>
      <c r="G35" s="288"/>
      <c r="H35" s="323"/>
    </row>
    <row r="36" spans="1:8" s="278" customFormat="1" ht="14.25" customHeight="1" thickBot="1">
      <c r="A36" s="265" t="str">
        <f>+'adecuacion OC SER pueyrredon'!A19</f>
        <v>LD-POT.2.37.6</v>
      </c>
      <c r="B36" s="266" t="str">
        <f>+'adecuacion OC SER pueyrredon'!B19</f>
        <v>Mamposterías</v>
      </c>
      <c r="C36" s="267"/>
      <c r="D36" s="311"/>
      <c r="E36" s="325"/>
      <c r="F36" s="313"/>
      <c r="G36" s="271">
        <f>SUM(F36:F39)</f>
        <v>0</v>
      </c>
      <c r="H36" s="323"/>
    </row>
    <row r="37" spans="1:7" s="278" customFormat="1" ht="14.25" customHeight="1">
      <c r="A37" s="272" t="str">
        <f>$A$36&amp;"."&amp;TEXT(ROW(A37)-ROW($A$36),"#")</f>
        <v>LD-POT.2.37.6.1</v>
      </c>
      <c r="B37" s="326" t="s">
        <v>224</v>
      </c>
      <c r="C37" s="279" t="s">
        <v>207</v>
      </c>
      <c r="D37" s="352">
        <v>43</v>
      </c>
      <c r="E37" s="328"/>
      <c r="F37" s="276">
        <f>D37*E37</f>
        <v>0</v>
      </c>
      <c r="G37" s="329"/>
    </row>
    <row r="38" spans="1:7" s="278" customFormat="1" ht="14.25" customHeight="1">
      <c r="A38" s="272" t="str">
        <f>$A$36&amp;"."&amp;TEXT(ROW(A38)-ROW($A$36),"#")</f>
        <v>LD-POT.2.37.6.2</v>
      </c>
      <c r="B38" s="326" t="s">
        <v>223</v>
      </c>
      <c r="C38" s="279" t="s">
        <v>207</v>
      </c>
      <c r="D38" s="352">
        <v>0</v>
      </c>
      <c r="E38" s="328"/>
      <c r="F38" s="276">
        <f>D38*E38</f>
        <v>0</v>
      </c>
      <c r="G38" s="294"/>
    </row>
    <row r="39" spans="1:7" s="278" customFormat="1" ht="14.25" customHeight="1" thickBot="1">
      <c r="A39" s="296"/>
      <c r="B39" s="297"/>
      <c r="C39" s="321"/>
      <c r="D39" s="322"/>
      <c r="E39" s="330"/>
      <c r="F39" s="287"/>
      <c r="G39" s="288"/>
    </row>
    <row r="40" spans="1:8" s="278" customFormat="1" ht="14.25" customHeight="1" thickBot="1">
      <c r="A40" s="265" t="str">
        <f>+'adecuacion OC SER pueyrredon'!A20</f>
        <v>LD-POT.2.37.7</v>
      </c>
      <c r="B40" s="266" t="str">
        <f>+'adecuacion OC SER pueyrredon'!B20</f>
        <v>Revoques, Enlucidos y Terminaciones</v>
      </c>
      <c r="C40" s="267"/>
      <c r="D40" s="311"/>
      <c r="E40" s="333"/>
      <c r="F40" s="334"/>
      <c r="G40" s="302">
        <f>SUM(F40:F42)</f>
        <v>0</v>
      </c>
      <c r="H40" s="323"/>
    </row>
    <row r="41" spans="1:8" s="278" customFormat="1" ht="14.25" customHeight="1">
      <c r="A41" s="272" t="str">
        <f>$A$40&amp;"."&amp;TEXT(ROW(A41)-ROW($A$40),"#")</f>
        <v>LD-POT.2.37.7.1</v>
      </c>
      <c r="B41" s="295" t="s">
        <v>220</v>
      </c>
      <c r="C41" s="279" t="s">
        <v>202</v>
      </c>
      <c r="D41" s="353">
        <v>565</v>
      </c>
      <c r="E41" s="328"/>
      <c r="F41" s="276">
        <f>D41*E41</f>
        <v>0</v>
      </c>
      <c r="G41" s="329"/>
      <c r="H41" s="323"/>
    </row>
    <row r="42" spans="1:7" s="278" customFormat="1" ht="14.25" customHeight="1" thickBot="1">
      <c r="A42" s="296"/>
      <c r="B42" s="297"/>
      <c r="C42" s="321"/>
      <c r="D42" s="354"/>
      <c r="E42" s="330"/>
      <c r="F42" s="287"/>
      <c r="G42" s="288"/>
    </row>
    <row r="43" spans="1:7" s="278" customFormat="1" ht="14.25" customHeight="1" thickBot="1">
      <c r="A43" s="265" t="str">
        <f>+'adecuacion OC SER pueyrredon'!A21</f>
        <v>LD-POT.2.37.8</v>
      </c>
      <c r="B43" s="266" t="str">
        <f>+'adecuacion OC SER pueyrredon'!B21</f>
        <v>Contrapisos y Carpetas</v>
      </c>
      <c r="C43" s="267"/>
      <c r="D43" s="355"/>
      <c r="E43" s="325"/>
      <c r="F43" s="313"/>
      <c r="G43" s="271">
        <f>SUM(F43:F45)</f>
        <v>0</v>
      </c>
    </row>
    <row r="44" spans="1:7" s="278" customFormat="1" ht="14.25" customHeight="1">
      <c r="A44" s="272" t="str">
        <f>$A$43&amp;"."&amp;TEXT(ROW(A44)-ROW($A$43),"#")</f>
        <v>LD-POT.2.37.8.1</v>
      </c>
      <c r="B44" s="315" t="s">
        <v>235</v>
      </c>
      <c r="C44" s="279" t="s">
        <v>207</v>
      </c>
      <c r="D44" s="353">
        <v>90</v>
      </c>
      <c r="E44" s="331"/>
      <c r="F44" s="276">
        <f>D44*E44</f>
        <v>0</v>
      </c>
      <c r="G44" s="277"/>
    </row>
    <row r="45" spans="1:7" s="278" customFormat="1" ht="14.25" customHeight="1" thickBot="1">
      <c r="A45" s="305"/>
      <c r="B45" s="335"/>
      <c r="C45" s="336"/>
      <c r="D45" s="352"/>
      <c r="E45" s="328"/>
      <c r="F45" s="310">
        <f>D45*E45</f>
        <v>0</v>
      </c>
      <c r="G45" s="294"/>
    </row>
    <row r="46" spans="1:7" s="278" customFormat="1" ht="14.25" customHeight="1" thickBot="1">
      <c r="A46" s="265" t="str">
        <f>+'adecuacion OC SER pueyrredon'!A22</f>
        <v>LD-POT.2.37.9</v>
      </c>
      <c r="B46" s="266" t="str">
        <f>+'adecuacion OC SER pueyrredon'!B22</f>
        <v>Solados</v>
      </c>
      <c r="C46" s="267"/>
      <c r="D46" s="311"/>
      <c r="E46" s="325"/>
      <c r="F46" s="313"/>
      <c r="G46" s="271">
        <f>SUM(F46:F50)</f>
        <v>0</v>
      </c>
    </row>
    <row r="47" spans="1:7" s="278" customFormat="1" ht="14.25" customHeight="1">
      <c r="A47" s="272" t="str">
        <f>$A$46&amp;"."&amp;TEXT(ROW(A47)-ROW($A$46),"#")</f>
        <v>LD-POT.2.37.9.1</v>
      </c>
      <c r="B47" s="295" t="s">
        <v>208</v>
      </c>
      <c r="C47" s="279" t="s">
        <v>207</v>
      </c>
      <c r="D47" s="352">
        <v>0</v>
      </c>
      <c r="E47" s="328"/>
      <c r="F47" s="276">
        <f>D47*E47</f>
        <v>0</v>
      </c>
      <c r="G47" s="329"/>
    </row>
    <row r="48" spans="1:7" s="278" customFormat="1" ht="14.25" customHeight="1">
      <c r="A48" s="272" t="str">
        <f>$A$46&amp;"."&amp;TEXT(ROW(A48)-ROW($A$46),"#")</f>
        <v>LD-POT.2.37.9.2</v>
      </c>
      <c r="B48" s="281" t="s">
        <v>209</v>
      </c>
      <c r="C48" s="279" t="s">
        <v>207</v>
      </c>
      <c r="D48" s="352">
        <v>0</v>
      </c>
      <c r="E48" s="328"/>
      <c r="F48" s="276">
        <f>D48*E48</f>
        <v>0</v>
      </c>
      <c r="G48" s="294"/>
    </row>
    <row r="49" spans="1:7" s="278" customFormat="1" ht="14.25" customHeight="1">
      <c r="A49" s="272" t="str">
        <f>$A$46&amp;"."&amp;TEXT(ROW(A49)-ROW($A$46),"#")</f>
        <v>LD-POT.2.37.9.3</v>
      </c>
      <c r="B49" s="281" t="s">
        <v>234</v>
      </c>
      <c r="C49" s="279" t="s">
        <v>207</v>
      </c>
      <c r="D49" s="352">
        <v>225</v>
      </c>
      <c r="E49" s="328"/>
      <c r="F49" s="276">
        <f>D49*E49</f>
        <v>0</v>
      </c>
      <c r="G49" s="294"/>
    </row>
    <row r="50" spans="1:7" s="278" customFormat="1" ht="14.25" customHeight="1" thickBot="1">
      <c r="A50" s="332"/>
      <c r="B50" s="337"/>
      <c r="C50" s="336"/>
      <c r="D50" s="327"/>
      <c r="E50" s="328"/>
      <c r="F50" s="310">
        <f>D50*E50</f>
        <v>0</v>
      </c>
      <c r="G50" s="294"/>
    </row>
    <row r="51" spans="1:7" s="278" customFormat="1" ht="14.25" customHeight="1" thickBot="1">
      <c r="A51" s="265" t="str">
        <f>+'adecuacion OC SER pueyrredon'!$A$23</f>
        <v>LD-POT.2.37.10</v>
      </c>
      <c r="B51" s="266" t="str">
        <f>+'adecuacion OC SER pueyrredon'!$B$23</f>
        <v>Carpintería Metálica (incluido Pintura)</v>
      </c>
      <c r="C51" s="267"/>
      <c r="D51" s="311"/>
      <c r="E51" s="325"/>
      <c r="F51" s="313"/>
      <c r="G51" s="271">
        <f>SUM(F51:F54)</f>
        <v>0</v>
      </c>
    </row>
    <row r="52" spans="1:7" s="278" customFormat="1" ht="14.25" customHeight="1">
      <c r="A52" s="272" t="str">
        <f>$A$51&amp;"."&amp;TEXT(ROW(A52)-ROW($A$51),"#")</f>
        <v>LD-POT.2.37.10.1</v>
      </c>
      <c r="B52" s="316" t="s">
        <v>211</v>
      </c>
      <c r="C52" s="274" t="s">
        <v>210</v>
      </c>
      <c r="D52" s="352">
        <v>3</v>
      </c>
      <c r="E52" s="328"/>
      <c r="F52" s="276">
        <f aca="true" t="shared" si="1" ref="F52:F66">D52*E52</f>
        <v>0</v>
      </c>
      <c r="G52" s="329"/>
    </row>
    <row r="53" spans="1:7" s="278" customFormat="1" ht="14.25" customHeight="1">
      <c r="A53" s="272" t="str">
        <f>$A$51&amp;"."&amp;TEXT(ROW(A53)-ROW($A$51),"#")</f>
        <v>LD-POT.2.37.10.2</v>
      </c>
      <c r="B53" s="316" t="s">
        <v>221</v>
      </c>
      <c r="C53" s="274" t="s">
        <v>210</v>
      </c>
      <c r="D53" s="352">
        <v>1</v>
      </c>
      <c r="E53" s="328"/>
      <c r="F53" s="276">
        <f t="shared" si="1"/>
        <v>0</v>
      </c>
      <c r="G53" s="294"/>
    </row>
    <row r="54" spans="1:7" s="278" customFormat="1" ht="14.25" customHeight="1" thickBot="1">
      <c r="A54" s="332"/>
      <c r="B54" s="338"/>
      <c r="C54" s="336"/>
      <c r="D54" s="327"/>
      <c r="E54" s="328"/>
      <c r="F54" s="310"/>
      <c r="G54" s="294"/>
    </row>
    <row r="55" spans="1:7" s="278" customFormat="1" ht="14.25" customHeight="1" thickBot="1">
      <c r="A55" s="265" t="str">
        <f>+'adecuacion OC SER pueyrredon'!$A$24</f>
        <v>LD-POT.2.37.11</v>
      </c>
      <c r="B55" s="266" t="str">
        <f>+'adecuacion OC SER pueyrredon'!$B$24</f>
        <v>Herrería (Incluido Pintura y Galvanizados en caliente s/corresponda)</v>
      </c>
      <c r="C55" s="267"/>
      <c r="D55" s="311"/>
      <c r="E55" s="325"/>
      <c r="F55" s="313"/>
      <c r="G55" s="271">
        <f>SUM(F55:F59)</f>
        <v>0</v>
      </c>
    </row>
    <row r="56" spans="1:7" s="278" customFormat="1" ht="14.25" customHeight="1">
      <c r="A56" s="272" t="str">
        <f>$A$55&amp;"."&amp;TEXT(ROW(A56)-ROW($A$55),"#")</f>
        <v>LD-POT.2.37.11.1</v>
      </c>
      <c r="B56" s="295" t="s">
        <v>212</v>
      </c>
      <c r="C56" s="339" t="s">
        <v>3</v>
      </c>
      <c r="D56" s="348">
        <v>1</v>
      </c>
      <c r="E56" s="328"/>
      <c r="F56" s="276">
        <f t="shared" si="1"/>
        <v>0</v>
      </c>
      <c r="G56" s="329"/>
    </row>
    <row r="57" spans="1:7" s="278" customFormat="1" ht="14.25" customHeight="1">
      <c r="A57" s="272" t="str">
        <f>$A$55&amp;"."&amp;TEXT(ROW(A57)-ROW($A$55),"#")</f>
        <v>LD-POT.2.37.11.2</v>
      </c>
      <c r="B57" s="295" t="s">
        <v>222</v>
      </c>
      <c r="C57" s="339" t="s">
        <v>3</v>
      </c>
      <c r="D57" s="348">
        <v>1</v>
      </c>
      <c r="E57" s="328"/>
      <c r="F57" s="276">
        <f t="shared" si="1"/>
        <v>0</v>
      </c>
      <c r="G57" s="294"/>
    </row>
    <row r="58" spans="1:7" s="278" customFormat="1" ht="14.25" customHeight="1">
      <c r="A58" s="272" t="str">
        <f>$A$55&amp;"."&amp;TEXT(ROW(A58)-ROW($A$55),"#")</f>
        <v>LD-POT.2.37.11.3</v>
      </c>
      <c r="B58" s="315" t="s">
        <v>228</v>
      </c>
      <c r="C58" s="274" t="s">
        <v>210</v>
      </c>
      <c r="D58" s="348">
        <v>1</v>
      </c>
      <c r="E58" s="328"/>
      <c r="F58" s="276">
        <f t="shared" si="1"/>
        <v>0</v>
      </c>
      <c r="G58" s="294"/>
    </row>
    <row r="59" spans="1:7" s="278" customFormat="1" ht="14.25" customHeight="1" thickBot="1">
      <c r="A59" s="332"/>
      <c r="B59" s="337"/>
      <c r="C59" s="336"/>
      <c r="D59" s="327"/>
      <c r="E59" s="328"/>
      <c r="F59" s="310">
        <f t="shared" si="1"/>
        <v>0</v>
      </c>
      <c r="G59" s="294"/>
    </row>
    <row r="60" spans="1:7" s="278" customFormat="1" ht="14.25" customHeight="1" thickBot="1">
      <c r="A60" s="265" t="str">
        <f>+'adecuacion OC SER pueyrredon'!$A$25</f>
        <v>LD-POT.2.37.12</v>
      </c>
      <c r="B60" s="266" t="str">
        <f>+'adecuacion OC SER pueyrredon'!$B$25</f>
        <v>Pintura</v>
      </c>
      <c r="C60" s="267"/>
      <c r="D60" s="311"/>
      <c r="E60" s="325"/>
      <c r="F60" s="313"/>
      <c r="G60" s="271">
        <f>SUM(F60:F67)</f>
        <v>0</v>
      </c>
    </row>
    <row r="61" spans="1:7" s="278" customFormat="1" ht="14.25" customHeight="1">
      <c r="A61" s="272" t="str">
        <f aca="true" t="shared" si="2" ref="A61:A66">$A$60&amp;"."&amp;TEXT(ROW(A61)-ROW($A$60),"#")</f>
        <v>LD-POT.2.37.12.1</v>
      </c>
      <c r="B61" s="340" t="s">
        <v>213</v>
      </c>
      <c r="C61" s="279" t="s">
        <v>207</v>
      </c>
      <c r="D61" s="352">
        <v>400</v>
      </c>
      <c r="E61" s="328"/>
      <c r="F61" s="276">
        <f t="shared" si="1"/>
        <v>0</v>
      </c>
      <c r="G61" s="329"/>
    </row>
    <row r="62" spans="1:7" s="278" customFormat="1" ht="14.25" customHeight="1">
      <c r="A62" s="272" t="str">
        <f t="shared" si="2"/>
        <v>LD-POT.2.37.12.2</v>
      </c>
      <c r="B62" s="295" t="s">
        <v>214</v>
      </c>
      <c r="C62" s="279" t="s">
        <v>207</v>
      </c>
      <c r="D62" s="352">
        <v>170</v>
      </c>
      <c r="E62" s="328"/>
      <c r="F62" s="276">
        <f t="shared" si="1"/>
        <v>0</v>
      </c>
      <c r="G62" s="294"/>
    </row>
    <row r="63" spans="1:7" s="278" customFormat="1" ht="14.25" customHeight="1">
      <c r="A63" s="272" t="str">
        <f t="shared" si="2"/>
        <v>LD-POT.2.37.12.3</v>
      </c>
      <c r="B63" s="295" t="s">
        <v>226</v>
      </c>
      <c r="C63" s="317" t="s">
        <v>3</v>
      </c>
      <c r="D63" s="352">
        <v>1</v>
      </c>
      <c r="E63" s="328"/>
      <c r="F63" s="276">
        <f t="shared" si="1"/>
        <v>0</v>
      </c>
      <c r="G63" s="294"/>
    </row>
    <row r="64" spans="1:7" s="278" customFormat="1" ht="14.25" customHeight="1">
      <c r="A64" s="272" t="str">
        <f t="shared" si="2"/>
        <v>LD-POT.2.37.12.4</v>
      </c>
      <c r="B64" s="295" t="s">
        <v>225</v>
      </c>
      <c r="C64" s="317" t="s">
        <v>3</v>
      </c>
      <c r="D64" s="352">
        <v>1</v>
      </c>
      <c r="E64" s="328"/>
      <c r="F64" s="276">
        <f t="shared" si="1"/>
        <v>0</v>
      </c>
      <c r="G64" s="294"/>
    </row>
    <row r="65" spans="1:7" s="278" customFormat="1" ht="14.25" customHeight="1">
      <c r="A65" s="272" t="str">
        <f t="shared" si="2"/>
        <v>LD-POT.2.37.12.5</v>
      </c>
      <c r="B65" s="295" t="s">
        <v>215</v>
      </c>
      <c r="C65" s="317" t="s">
        <v>3</v>
      </c>
      <c r="D65" s="352">
        <v>1</v>
      </c>
      <c r="E65" s="328"/>
      <c r="F65" s="276">
        <f t="shared" si="1"/>
        <v>0</v>
      </c>
      <c r="G65" s="294"/>
    </row>
    <row r="66" spans="1:7" s="278" customFormat="1" ht="14.25" customHeight="1">
      <c r="A66" s="272" t="str">
        <f t="shared" si="2"/>
        <v>LD-POT.2.37.12.6</v>
      </c>
      <c r="B66" s="295" t="s">
        <v>216</v>
      </c>
      <c r="C66" s="317" t="s">
        <v>3</v>
      </c>
      <c r="D66" s="352">
        <v>1</v>
      </c>
      <c r="E66" s="328"/>
      <c r="F66" s="276">
        <f t="shared" si="1"/>
        <v>0</v>
      </c>
      <c r="G66" s="294"/>
    </row>
    <row r="67" spans="1:7" s="278" customFormat="1" ht="14.25" customHeight="1" thickBot="1">
      <c r="A67" s="332"/>
      <c r="B67" s="337"/>
      <c r="C67" s="336"/>
      <c r="D67" s="352"/>
      <c r="E67" s="328"/>
      <c r="F67" s="310"/>
      <c r="G67" s="294"/>
    </row>
    <row r="68" spans="1:7" s="278" customFormat="1" ht="14.25" customHeight="1" thickBot="1">
      <c r="A68" s="265" t="str">
        <f>+'adecuacion OC SER pueyrredon'!$A$26</f>
        <v>LD-POT.2.37.13</v>
      </c>
      <c r="B68" s="266" t="str">
        <f>+'adecuacion OC SER pueyrredon'!$B$26</f>
        <v>Varios</v>
      </c>
      <c r="C68" s="341"/>
      <c r="D68" s="311"/>
      <c r="E68" s="312"/>
      <c r="F68" s="313"/>
      <c r="G68" s="271">
        <f>SUM(F68:F69)</f>
        <v>0</v>
      </c>
    </row>
    <row r="69" spans="1:7" s="278" customFormat="1" ht="14.25" customHeight="1">
      <c r="A69" s="272" t="str">
        <f>$A$68&amp;"."&amp;TEXT(ROW(A69)-ROW($A$68),"#")</f>
        <v>LD-POT.2.37.13.1</v>
      </c>
      <c r="B69" s="295" t="s">
        <v>217</v>
      </c>
      <c r="C69" s="317" t="s">
        <v>3</v>
      </c>
      <c r="D69" s="351">
        <v>1</v>
      </c>
      <c r="E69" s="331"/>
      <c r="F69" s="276">
        <f>D69*E69</f>
        <v>0</v>
      </c>
      <c r="G69" s="277"/>
    </row>
    <row r="70" spans="1:7" s="278" customFormat="1" ht="14.25" customHeight="1">
      <c r="A70" s="272" t="str">
        <f>$A$68&amp;"."&amp;TEXT(ROW(A70)-ROW($A$68),"#")</f>
        <v>LD-POT.2.37.13.2</v>
      </c>
      <c r="B70" s="295" t="s">
        <v>218</v>
      </c>
      <c r="C70" s="317" t="s">
        <v>3</v>
      </c>
      <c r="D70" s="351">
        <v>1</v>
      </c>
      <c r="E70" s="328"/>
      <c r="F70" s="276">
        <f>D70*E70</f>
        <v>0</v>
      </c>
      <c r="G70" s="329"/>
    </row>
    <row r="71" spans="1:7" s="278" customFormat="1" ht="14.25" customHeight="1">
      <c r="A71" s="272" t="str">
        <f>$A$68&amp;"."&amp;TEXT(ROW(A71)-ROW($A$68),"#")</f>
        <v>LD-POT.2.37.13.3</v>
      </c>
      <c r="B71" s="281" t="s">
        <v>219</v>
      </c>
      <c r="C71" s="317" t="s">
        <v>3</v>
      </c>
      <c r="D71" s="351">
        <v>1</v>
      </c>
      <c r="E71" s="328"/>
      <c r="F71" s="276">
        <f>D71*E71</f>
        <v>0</v>
      </c>
      <c r="G71" s="329"/>
    </row>
    <row r="72" spans="1:7" s="278" customFormat="1" ht="14.25" customHeight="1" thickBot="1">
      <c r="A72" s="296"/>
      <c r="B72" s="297"/>
      <c r="C72" s="321"/>
      <c r="D72" s="342"/>
      <c r="E72" s="330"/>
      <c r="F72" s="287"/>
      <c r="G72" s="288"/>
    </row>
    <row r="74" spans="6:7" ht="24.75" customHeight="1">
      <c r="F74" s="343" t="str">
        <f>"TOTAL "&amp;B6&amp;"="</f>
        <v>TOTAL (*) Adecuación local y O.C. de segunda etapa=</v>
      </c>
      <c r="G74" s="344">
        <f>SUM(G14:G72)</f>
        <v>0</v>
      </c>
    </row>
  </sheetData>
  <sheetProtection/>
  <mergeCells count="10">
    <mergeCell ref="A2:G2"/>
    <mergeCell ref="A4:G4"/>
    <mergeCell ref="B6:G6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5" bottom="0.7480314960629921" header="0.31496062992125984" footer="0.31496062992125984"/>
  <pageSetup fitToHeight="2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8"/>
  <sheetViews>
    <sheetView view="pageBreakPreview" zoomScaleSheetLayoutView="100" zoomScalePageLayoutView="0" workbookViewId="0" topLeftCell="A10">
      <selection activeCell="D26" sqref="D26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e">
        <f>#REF!</f>
        <v>#REF!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.7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.7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.75">
      <c r="A6" s="5" t="str">
        <f>+'PL COT -POTENCIA'!A11</f>
        <v>LD-POT.3</v>
      </c>
      <c r="B6" s="200" t="str">
        <f>+'PL COT -POTENCIA'!B11</f>
        <v>SER PLAZA ITALIA</v>
      </c>
      <c r="C6" s="5"/>
      <c r="D6" s="5"/>
      <c r="E6" s="5"/>
      <c r="F6" s="5"/>
      <c r="G6" s="5"/>
      <c r="H6" s="5"/>
      <c r="I6" s="5"/>
      <c r="J6" s="359"/>
    </row>
    <row r="7" spans="2:10" ht="15" thickBot="1">
      <c r="B7" s="73"/>
      <c r="E7" s="2"/>
      <c r="F7" s="2"/>
      <c r="G7" s="2"/>
      <c r="H7" s="2"/>
      <c r="I7" s="2"/>
      <c r="J7" s="2"/>
    </row>
    <row r="8" spans="1:10" s="360" customFormat="1" ht="30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30">
      <c r="A9" s="387"/>
      <c r="B9" s="418" t="s">
        <v>130</v>
      </c>
      <c r="C9" s="387"/>
      <c r="D9" s="388"/>
      <c r="E9" s="392"/>
      <c r="F9" s="392"/>
      <c r="G9" s="392"/>
      <c r="H9" s="392"/>
      <c r="I9" s="392"/>
      <c r="J9" s="392"/>
      <c r="L9" s="361"/>
      <c r="O9" s="361"/>
    </row>
    <row r="10" spans="1:10" ht="28.5">
      <c r="A10" s="33" t="str">
        <f>$A$6&amp;"."&amp;TEXT(ROW(A10)-ROW($A$8)-COUNTBLANK($A$8:A9),"#")</f>
        <v>LD-POT.3.1</v>
      </c>
      <c r="B10" s="29" t="s">
        <v>36</v>
      </c>
      <c r="C10" s="35" t="s">
        <v>4</v>
      </c>
      <c r="D10" s="36">
        <v>2</v>
      </c>
      <c r="E10" s="26"/>
      <c r="F10" s="26"/>
      <c r="G10" s="26"/>
      <c r="H10" s="26"/>
      <c r="I10" s="26"/>
      <c r="J10" s="26"/>
    </row>
    <row r="11" spans="1:10" ht="15">
      <c r="A11" s="33" t="str">
        <f>$A$6&amp;"."&amp;TEXT(ROW(A11)-ROW($A$8)-COUNTBLANK($A$8:A10),"#")</f>
        <v>LD-POT.3.2</v>
      </c>
      <c r="B11" s="29" t="s">
        <v>37</v>
      </c>
      <c r="C11" s="35" t="s">
        <v>4</v>
      </c>
      <c r="D11" s="389">
        <v>1</v>
      </c>
      <c r="E11" s="26"/>
      <c r="F11" s="26"/>
      <c r="G11" s="26"/>
      <c r="H11" s="26"/>
      <c r="I11" s="26"/>
      <c r="J11" s="26"/>
    </row>
    <row r="12" spans="1:12" ht="15">
      <c r="A12" s="33" t="str">
        <f>$A$6&amp;"."&amp;TEXT(ROW(A12)-ROW($A$8)-COUNTBLANK($A$8:A11),"#")</f>
        <v>LD-POT.3.3</v>
      </c>
      <c r="B12" s="29" t="s">
        <v>38</v>
      </c>
      <c r="C12" s="35" t="s">
        <v>4</v>
      </c>
      <c r="D12" s="389">
        <v>4</v>
      </c>
      <c r="E12" s="170"/>
      <c r="F12" s="26"/>
      <c r="G12" s="26"/>
      <c r="H12" s="26"/>
      <c r="I12" s="26"/>
      <c r="J12" s="26"/>
      <c r="L12" s="367"/>
    </row>
    <row r="13" spans="1:12" ht="28.5">
      <c r="A13" s="33" t="str">
        <f>$A$6&amp;"."&amp;TEXT(ROW(A13)-ROW($A$8)-COUNTBLANK($A$8:A12),"#")</f>
        <v>LD-POT.3.4</v>
      </c>
      <c r="B13" s="29" t="s">
        <v>39</v>
      </c>
      <c r="C13" s="35" t="s">
        <v>4</v>
      </c>
      <c r="D13" s="362">
        <v>2</v>
      </c>
      <c r="E13" s="26"/>
      <c r="F13" s="26"/>
      <c r="G13" s="26"/>
      <c r="H13" s="26"/>
      <c r="I13" s="26"/>
      <c r="J13" s="26"/>
      <c r="L13" s="367"/>
    </row>
    <row r="14" spans="1:12" ht="14.25">
      <c r="A14" s="33" t="str">
        <f>$A$6&amp;"."&amp;TEXT(ROW(A14)-ROW($A$8)-COUNTBLANK($A$8:A13),"#")</f>
        <v>LD-POT.3.5</v>
      </c>
      <c r="B14" s="29" t="s">
        <v>67</v>
      </c>
      <c r="C14" s="35" t="s">
        <v>4</v>
      </c>
      <c r="D14" s="362">
        <v>1</v>
      </c>
      <c r="E14" s="26"/>
      <c r="F14" s="26"/>
      <c r="G14" s="26"/>
      <c r="H14" s="26"/>
      <c r="I14" s="26"/>
      <c r="J14" s="26"/>
      <c r="L14" s="367"/>
    </row>
    <row r="15" spans="1:10" ht="28.5">
      <c r="A15" s="33" t="str">
        <f>$A$6&amp;"."&amp;TEXT(ROW(A15)-ROW($A$8)-COUNTBLANK($A$8:A14),"#")</f>
        <v>LD-POT.3.6</v>
      </c>
      <c r="B15" s="29" t="s">
        <v>40</v>
      </c>
      <c r="C15" s="35" t="s">
        <v>4</v>
      </c>
      <c r="D15" s="362">
        <v>1</v>
      </c>
      <c r="E15" s="26"/>
      <c r="F15" s="26"/>
      <c r="G15" s="26"/>
      <c r="H15" s="26"/>
      <c r="I15" s="26"/>
      <c r="J15" s="26"/>
    </row>
    <row r="16" spans="1:10" ht="28.5">
      <c r="A16" s="33" t="str">
        <f>$A$6&amp;"."&amp;TEXT(ROW(A16)-ROW($A$8)-COUNTBLANK($A$8:A15),"#")</f>
        <v>LD-POT.3.7</v>
      </c>
      <c r="B16" s="29" t="s">
        <v>101</v>
      </c>
      <c r="C16" s="35" t="s">
        <v>4</v>
      </c>
      <c r="D16" s="362">
        <v>2</v>
      </c>
      <c r="E16" s="26"/>
      <c r="F16" s="26"/>
      <c r="G16" s="26"/>
      <c r="H16" s="26"/>
      <c r="I16" s="26"/>
      <c r="J16" s="26"/>
    </row>
    <row r="17" spans="1:10" ht="30">
      <c r="A17" s="363"/>
      <c r="B17" s="364" t="s">
        <v>140</v>
      </c>
      <c r="C17" s="365"/>
      <c r="D17" s="366"/>
      <c r="E17" s="375"/>
      <c r="F17" s="375"/>
      <c r="G17" s="375"/>
      <c r="H17" s="375"/>
      <c r="I17" s="375"/>
      <c r="J17" s="375"/>
    </row>
    <row r="18" spans="1:10" ht="28.5">
      <c r="A18" s="33" t="str">
        <f>$A$6&amp;"."&amp;TEXT(ROW(A18)-ROW($A$8)-COUNTBLANK($A$8:A17),"#")</f>
        <v>LD-POT.3.8</v>
      </c>
      <c r="B18" s="29" t="s">
        <v>123</v>
      </c>
      <c r="C18" s="35" t="s">
        <v>4</v>
      </c>
      <c r="D18" s="389">
        <v>1</v>
      </c>
      <c r="E18" s="26"/>
      <c r="F18" s="26"/>
      <c r="G18" s="26"/>
      <c r="H18" s="26"/>
      <c r="I18" s="26"/>
      <c r="J18" s="26"/>
    </row>
    <row r="19" spans="1:10" ht="28.5">
      <c r="A19" s="33" t="str">
        <f>$A$6&amp;"."&amp;TEXT(ROW(A19)-ROW($A$8)-COUNTBLANK($A$8:A18),"#")</f>
        <v>LD-POT.3.9</v>
      </c>
      <c r="B19" s="29" t="s">
        <v>124</v>
      </c>
      <c r="C19" s="35" t="s">
        <v>4</v>
      </c>
      <c r="D19" s="389">
        <v>1</v>
      </c>
      <c r="E19" s="26"/>
      <c r="F19" s="26"/>
      <c r="G19" s="26"/>
      <c r="H19" s="26"/>
      <c r="I19" s="26"/>
      <c r="J19" s="26"/>
    </row>
    <row r="20" spans="1:10" ht="15">
      <c r="A20" s="33" t="str">
        <f>$A$6&amp;"."&amp;TEXT(ROW(A20)-ROW($A$8)-COUNTBLANK($A$8:A19),"#")</f>
        <v>LD-POT.3.10</v>
      </c>
      <c r="B20" s="29" t="s">
        <v>125</v>
      </c>
      <c r="C20" s="35" t="s">
        <v>4</v>
      </c>
      <c r="D20" s="201">
        <v>1</v>
      </c>
      <c r="E20" s="26"/>
      <c r="F20" s="26"/>
      <c r="G20" s="26"/>
      <c r="H20" s="26"/>
      <c r="I20" s="26"/>
      <c r="J20" s="26"/>
    </row>
    <row r="21" spans="1:10" ht="29.25">
      <c r="A21" s="33" t="str">
        <f>$A$6&amp;"."&amp;TEXT(ROW(A21)-ROW($A$8)-COUNTBLANK($A$8:A20),"#")</f>
        <v>LD-POT.3.11</v>
      </c>
      <c r="B21" s="29" t="s">
        <v>170</v>
      </c>
      <c r="C21" s="35" t="s">
        <v>4</v>
      </c>
      <c r="D21" s="201">
        <v>2</v>
      </c>
      <c r="E21" s="26"/>
      <c r="F21" s="26"/>
      <c r="G21" s="26"/>
      <c r="H21" s="26"/>
      <c r="I21" s="26"/>
      <c r="J21" s="26"/>
    </row>
    <row r="22" spans="1:10" ht="45">
      <c r="A22" s="363"/>
      <c r="B22" s="364" t="s">
        <v>151</v>
      </c>
      <c r="C22" s="368"/>
      <c r="D22" s="369"/>
      <c r="E22" s="375"/>
      <c r="F22" s="375"/>
      <c r="G22" s="375"/>
      <c r="H22" s="375"/>
      <c r="I22" s="375"/>
      <c r="J22" s="375"/>
    </row>
    <row r="23" spans="1:10" ht="28.5">
      <c r="A23" s="33" t="str">
        <f>$A$6&amp;"."&amp;TEXT(ROW(A23)-ROW($A$8)-COUNTBLANK($A$8:A22),"#")</f>
        <v>LD-POT.3.12</v>
      </c>
      <c r="B23" s="29" t="s">
        <v>152</v>
      </c>
      <c r="C23" s="35" t="s">
        <v>4</v>
      </c>
      <c r="D23" s="36">
        <v>1</v>
      </c>
      <c r="E23" s="26"/>
      <c r="F23" s="169"/>
      <c r="G23" s="169"/>
      <c r="H23" s="26"/>
      <c r="I23" s="169"/>
      <c r="J23" s="169"/>
    </row>
    <row r="24" spans="1:10" ht="30">
      <c r="A24" s="363"/>
      <c r="B24" s="364" t="s">
        <v>154</v>
      </c>
      <c r="C24" s="368"/>
      <c r="D24" s="369"/>
      <c r="E24" s="377"/>
      <c r="F24" s="375"/>
      <c r="G24" s="375"/>
      <c r="H24" s="375"/>
      <c r="I24" s="375"/>
      <c r="J24" s="375"/>
    </row>
    <row r="25" spans="1:10" ht="14.25">
      <c r="A25" s="33" t="str">
        <f>$A$6&amp;"."&amp;TEXT(ROW(A25)-ROW($A$8)-COUNTBLANK($A$8:A24),"#")</f>
        <v>LD-POT.3.13</v>
      </c>
      <c r="B25" s="29" t="s">
        <v>41</v>
      </c>
      <c r="C25" s="35" t="s">
        <v>4</v>
      </c>
      <c r="D25" s="36">
        <v>1</v>
      </c>
      <c r="E25" s="156"/>
      <c r="F25" s="171"/>
      <c r="G25" s="171"/>
      <c r="H25" s="156"/>
      <c r="I25" s="171"/>
      <c r="J25" s="171"/>
    </row>
    <row r="26" spans="1:10" ht="14.25">
      <c r="A26" s="33" t="str">
        <f>$A$6&amp;"."&amp;TEXT(ROW(A26)-ROW($A$8)-COUNTBLANK($A$8:A25),"#")</f>
        <v>LD-POT.3.14</v>
      </c>
      <c r="B26" s="29" t="s">
        <v>42</v>
      </c>
      <c r="C26" s="35" t="s">
        <v>4</v>
      </c>
      <c r="D26" s="362">
        <v>1</v>
      </c>
      <c r="E26" s="156"/>
      <c r="F26" s="26"/>
      <c r="G26" s="26"/>
      <c r="H26" s="26"/>
      <c r="I26" s="26"/>
      <c r="J26" s="26"/>
    </row>
    <row r="27" spans="1:10" ht="14.25">
      <c r="A27" s="33" t="str">
        <f>$A$6&amp;"."&amp;TEXT(ROW(A27)-ROW($A$8)-COUNTBLANK($A$8:A26),"#")</f>
        <v>LD-POT.3.15</v>
      </c>
      <c r="B27" s="29" t="s">
        <v>103</v>
      </c>
      <c r="C27" s="35" t="s">
        <v>3</v>
      </c>
      <c r="D27" s="155">
        <v>1</v>
      </c>
      <c r="E27" s="156"/>
      <c r="F27" s="169"/>
      <c r="G27" s="169"/>
      <c r="H27" s="26"/>
      <c r="I27" s="169"/>
      <c r="J27" s="169"/>
    </row>
    <row r="28" spans="1:10" ht="30">
      <c r="A28" s="363"/>
      <c r="B28" s="364" t="s">
        <v>153</v>
      </c>
      <c r="C28" s="368"/>
      <c r="D28" s="370"/>
      <c r="E28" s="377"/>
      <c r="F28" s="375"/>
      <c r="G28" s="375"/>
      <c r="H28" s="375"/>
      <c r="I28" s="375"/>
      <c r="J28" s="375"/>
    </row>
    <row r="29" spans="1:10" ht="15">
      <c r="A29" s="33" t="str">
        <f>$A$6&amp;"."&amp;TEXT(ROW(A29)-ROW($A$8)-COUNTBLANK($A$8:A28),"#")</f>
        <v>LD-POT.3.16</v>
      </c>
      <c r="B29" s="29" t="s">
        <v>128</v>
      </c>
      <c r="C29" s="157" t="s">
        <v>4</v>
      </c>
      <c r="D29" s="202">
        <v>6</v>
      </c>
      <c r="E29" s="156"/>
      <c r="F29" s="169"/>
      <c r="G29" s="169"/>
      <c r="H29" s="26"/>
      <c r="I29" s="169"/>
      <c r="J29" s="169"/>
    </row>
    <row r="30" spans="1:10" ht="15">
      <c r="A30" s="363"/>
      <c r="B30" s="364" t="s">
        <v>92</v>
      </c>
      <c r="C30" s="368"/>
      <c r="D30" s="370"/>
      <c r="E30" s="377"/>
      <c r="F30" s="376"/>
      <c r="G30" s="376"/>
      <c r="H30" s="377"/>
      <c r="I30" s="376"/>
      <c r="J30" s="376"/>
    </row>
    <row r="31" spans="1:10" ht="14.25">
      <c r="A31" s="33" t="str">
        <f>$A$6&amp;"."&amp;TEXT(ROW(A31)-ROW($A$8)-COUNTBLANK($A$8:A30),"#")</f>
        <v>LD-POT.3.17</v>
      </c>
      <c r="B31" s="31" t="s">
        <v>44</v>
      </c>
      <c r="C31" s="35" t="s">
        <v>3</v>
      </c>
      <c r="D31" s="371">
        <v>1</v>
      </c>
      <c r="E31" s="156"/>
      <c r="F31" s="169"/>
      <c r="G31" s="169"/>
      <c r="H31" s="26"/>
      <c r="I31" s="169"/>
      <c r="J31" s="169"/>
    </row>
    <row r="32" spans="1:10" ht="14.25">
      <c r="A32" s="33" t="str">
        <f>$A$6&amp;"."&amp;TEXT(ROW(A32)-ROW($A$8)-COUNTBLANK($A$8:A31),"#")</f>
        <v>LD-POT.3.18</v>
      </c>
      <c r="B32" s="29" t="s">
        <v>34</v>
      </c>
      <c r="C32" s="35" t="s">
        <v>3</v>
      </c>
      <c r="D32" s="149">
        <v>1</v>
      </c>
      <c r="E32" s="156"/>
      <c r="F32" s="169"/>
      <c r="G32" s="169"/>
      <c r="H32" s="26"/>
      <c r="I32" s="169"/>
      <c r="J32" s="169"/>
    </row>
    <row r="33" spans="1:10" ht="14.25">
      <c r="A33" s="33" t="str">
        <f>$A$6&amp;"."&amp;TEXT(ROW(A33)-ROW($A$8)-COUNTBLANK($A$8:A32),"#")</f>
        <v>LD-POT.3.19</v>
      </c>
      <c r="B33" s="29" t="s">
        <v>57</v>
      </c>
      <c r="C33" s="35" t="s">
        <v>3</v>
      </c>
      <c r="D33" s="149">
        <v>1</v>
      </c>
      <c r="E33" s="156"/>
      <c r="F33" s="169"/>
      <c r="G33" s="169"/>
      <c r="H33" s="26"/>
      <c r="I33" s="169"/>
      <c r="J33" s="169"/>
    </row>
    <row r="34" spans="1:10" ht="14.25">
      <c r="A34" s="33" t="str">
        <f>$A$6&amp;"."&amp;TEXT(ROW(A34)-ROW($A$8)-COUNTBLANK($A$8:A33),"#")</f>
        <v>LD-POT.3.20</v>
      </c>
      <c r="B34" s="29" t="s">
        <v>35</v>
      </c>
      <c r="C34" s="34" t="s">
        <v>3</v>
      </c>
      <c r="D34" s="159">
        <v>1</v>
      </c>
      <c r="E34" s="156"/>
      <c r="F34" s="169"/>
      <c r="G34" s="169"/>
      <c r="H34" s="26"/>
      <c r="I34" s="169"/>
      <c r="J34" s="169"/>
    </row>
    <row r="35" spans="1:10" ht="15">
      <c r="A35" s="363"/>
      <c r="B35" s="364" t="s">
        <v>83</v>
      </c>
      <c r="C35" s="368"/>
      <c r="D35" s="372"/>
      <c r="E35" s="377"/>
      <c r="F35" s="375"/>
      <c r="G35" s="375"/>
      <c r="H35" s="375"/>
      <c r="I35" s="375"/>
      <c r="J35" s="375"/>
    </row>
    <row r="36" spans="1:10" ht="30.75">
      <c r="A36" s="33" t="str">
        <f>$A$6&amp;"."&amp;TEXT(ROW(A36)-ROW($A$8)-COUNTBLANK($A$8:A35),"#")</f>
        <v>LD-POT.3.21</v>
      </c>
      <c r="B36" s="29" t="s">
        <v>55</v>
      </c>
      <c r="C36" s="34" t="s">
        <v>6</v>
      </c>
      <c r="D36" s="159">
        <f>2*3*3*25</f>
        <v>450</v>
      </c>
      <c r="E36" s="156"/>
      <c r="F36" s="26"/>
      <c r="G36" s="26"/>
      <c r="H36" s="26"/>
      <c r="I36" s="26"/>
      <c r="J36" s="26"/>
    </row>
    <row r="37" spans="1:10" ht="30.75">
      <c r="A37" s="33" t="str">
        <f>$A$6&amp;"."&amp;TEXT(ROW(A37)-ROW($A$8)-COUNTBLANK($A$8:A36),"#")</f>
        <v>LD-POT.3.22</v>
      </c>
      <c r="B37" s="29" t="s">
        <v>64</v>
      </c>
      <c r="C37" s="34" t="s">
        <v>6</v>
      </c>
      <c r="D37" s="159">
        <f>3*15</f>
        <v>45</v>
      </c>
      <c r="E37" s="156"/>
      <c r="F37" s="171"/>
      <c r="G37" s="171"/>
      <c r="H37" s="156"/>
      <c r="I37" s="171"/>
      <c r="J37" s="171"/>
    </row>
    <row r="38" spans="1:10" ht="30.75">
      <c r="A38" s="33" t="str">
        <f>$A$6&amp;"."&amp;TEXT(ROW(A38)-ROW($A$8)-COUNTBLANK($A$8:A37),"#")</f>
        <v>LD-POT.3.23</v>
      </c>
      <c r="B38" s="30" t="s">
        <v>58</v>
      </c>
      <c r="C38" s="34" t="s">
        <v>6</v>
      </c>
      <c r="D38" s="373">
        <f>2*3*3*10</f>
        <v>180</v>
      </c>
      <c r="E38" s="156"/>
      <c r="F38" s="26"/>
      <c r="G38" s="26"/>
      <c r="H38" s="26"/>
      <c r="I38" s="26"/>
      <c r="J38" s="26"/>
    </row>
    <row r="39" spans="1:10" ht="30.75">
      <c r="A39" s="33" t="str">
        <f>$A$6&amp;"."&amp;TEXT(ROW(A39)-ROW($A$8)-COUNTBLANK($A$8:A38),"#")</f>
        <v>LD-POT.3.24</v>
      </c>
      <c r="B39" s="30" t="s">
        <v>65</v>
      </c>
      <c r="C39" s="34" t="s">
        <v>6</v>
      </c>
      <c r="D39" s="373">
        <f>6*10</f>
        <v>60</v>
      </c>
      <c r="E39" s="156"/>
      <c r="F39" s="26"/>
      <c r="G39" s="26"/>
      <c r="H39" s="26"/>
      <c r="I39" s="26"/>
      <c r="J39" s="26"/>
    </row>
    <row r="40" spans="1:10" ht="16.5">
      <c r="A40" s="33" t="str">
        <f>$A$6&amp;"."&amp;TEXT(ROW(A40)-ROW($A$8)-COUNTBLANK($A$8:A39),"#")</f>
        <v>LD-POT.3.25</v>
      </c>
      <c r="B40" s="30" t="s">
        <v>56</v>
      </c>
      <c r="C40" s="34" t="s">
        <v>6</v>
      </c>
      <c r="D40" s="160">
        <v>100</v>
      </c>
      <c r="E40" s="156"/>
      <c r="F40" s="171"/>
      <c r="G40" s="171"/>
      <c r="H40" s="156"/>
      <c r="I40" s="171"/>
      <c r="J40" s="171"/>
    </row>
    <row r="41" spans="1:10" ht="30.75">
      <c r="A41" s="33" t="str">
        <f>$A$6&amp;"."&amp;TEXT(ROW(A41)-ROW($A$8)-COUNTBLANK($A$8:A40),"#")</f>
        <v>LD-POT.3.26</v>
      </c>
      <c r="B41" s="30" t="s">
        <v>62</v>
      </c>
      <c r="C41" s="34" t="s">
        <v>6</v>
      </c>
      <c r="D41" s="390">
        <f>6*10</f>
        <v>60</v>
      </c>
      <c r="E41" s="156"/>
      <c r="F41" s="26"/>
      <c r="G41" s="26"/>
      <c r="H41" s="26"/>
      <c r="I41" s="26"/>
      <c r="J41" s="26"/>
    </row>
    <row r="42" spans="1:10" ht="15">
      <c r="A42" s="363"/>
      <c r="B42" s="364" t="s">
        <v>106</v>
      </c>
      <c r="C42" s="363"/>
      <c r="D42" s="391"/>
      <c r="E42" s="377"/>
      <c r="F42" s="375"/>
      <c r="G42" s="375"/>
      <c r="H42" s="375"/>
      <c r="I42" s="375"/>
      <c r="J42" s="375"/>
    </row>
    <row r="43" spans="1:10" ht="31.5">
      <c r="A43" s="33" t="str">
        <f>$A$6&amp;"."&amp;TEXT(ROW(A43)-ROW($A$8)-COUNTBLANK($A$8:A42),"#")</f>
        <v>LD-POT.3.27</v>
      </c>
      <c r="B43" s="30" t="s">
        <v>171</v>
      </c>
      <c r="C43" s="34" t="s">
        <v>6</v>
      </c>
      <c r="D43" s="419">
        <v>4400</v>
      </c>
      <c r="E43" s="156"/>
      <c r="F43" s="26"/>
      <c r="G43" s="26"/>
      <c r="H43" s="26"/>
      <c r="I43" s="26"/>
      <c r="J43" s="26"/>
    </row>
    <row r="44" spans="1:10" ht="31.5">
      <c r="A44" s="33" t="str">
        <f>$A$6&amp;"."&amp;TEXT(ROW(A44)-ROW($A$8)-COUNTBLANK($A$8:A43),"#")</f>
        <v>LD-POT.3.28</v>
      </c>
      <c r="B44" s="30" t="s">
        <v>172</v>
      </c>
      <c r="C44" s="34" t="s">
        <v>6</v>
      </c>
      <c r="D44" s="419">
        <v>960</v>
      </c>
      <c r="E44" s="156"/>
      <c r="F44" s="26"/>
      <c r="G44" s="26"/>
      <c r="H44" s="26"/>
      <c r="I44" s="26"/>
      <c r="J44" s="26"/>
    </row>
    <row r="45" spans="1:10" ht="15">
      <c r="A45" s="363"/>
      <c r="B45" s="364" t="s">
        <v>84</v>
      </c>
      <c r="C45" s="368"/>
      <c r="D45" s="368"/>
      <c r="E45" s="377"/>
      <c r="F45" s="375"/>
      <c r="G45" s="375"/>
      <c r="H45" s="375"/>
      <c r="I45" s="375"/>
      <c r="J45" s="375"/>
    </row>
    <row r="46" spans="1:10" ht="257.25">
      <c r="A46" s="33" t="str">
        <f>$A$6&amp;"."&amp;TEXT(ROW(A46)-ROW($A$8)-COUNTBLANK($A$8:A45),"#")</f>
        <v>LD-POT.3.29</v>
      </c>
      <c r="B46" s="30" t="s">
        <v>85</v>
      </c>
      <c r="C46" s="35" t="s">
        <v>3</v>
      </c>
      <c r="D46" s="35">
        <v>1</v>
      </c>
      <c r="E46" s="156"/>
      <c r="F46" s="169"/>
      <c r="G46" s="169"/>
      <c r="H46" s="26"/>
      <c r="I46" s="169"/>
      <c r="J46" s="169"/>
    </row>
    <row r="47" spans="1:10" ht="116.25">
      <c r="A47" s="33" t="str">
        <f>$A$6&amp;"."&amp;TEXT(ROW(A47)-ROW($A$8)-COUNTBLANK($A$8:A46),"#")</f>
        <v>LD-POT.3.30</v>
      </c>
      <c r="B47" s="29" t="s">
        <v>89</v>
      </c>
      <c r="C47" s="35" t="s">
        <v>3</v>
      </c>
      <c r="D47" s="35">
        <v>1</v>
      </c>
      <c r="E47" s="156"/>
      <c r="F47" s="169"/>
      <c r="G47" s="169"/>
      <c r="H47" s="26"/>
      <c r="I47" s="169"/>
      <c r="J47" s="169"/>
    </row>
    <row r="48" spans="1:10" ht="28.5">
      <c r="A48" s="33" t="str">
        <f>$A$6&amp;"."&amp;TEXT(ROW(A48)-ROW($A$8)-COUNTBLANK($A$8:A47),"#")</f>
        <v>LD-POT.3.31</v>
      </c>
      <c r="B48" s="30" t="s">
        <v>69</v>
      </c>
      <c r="C48" s="35" t="s">
        <v>3</v>
      </c>
      <c r="D48" s="35">
        <v>1</v>
      </c>
      <c r="E48" s="156"/>
      <c r="F48" s="169"/>
      <c r="G48" s="169"/>
      <c r="H48" s="162"/>
      <c r="I48" s="169"/>
      <c r="J48" s="169"/>
    </row>
    <row r="49" spans="1:10" ht="28.5">
      <c r="A49" s="33" t="str">
        <f>$A$6&amp;"."&amp;TEXT(ROW(A49)-ROW($A$8)-COUNTBLANK($A$8:A48),"#")</f>
        <v>LD-POT.3.32</v>
      </c>
      <c r="B49" s="30" t="s">
        <v>70</v>
      </c>
      <c r="C49" s="35" t="s">
        <v>3</v>
      </c>
      <c r="D49" s="35">
        <v>1</v>
      </c>
      <c r="E49" s="156"/>
      <c r="F49" s="169"/>
      <c r="G49" s="169"/>
      <c r="H49" s="26"/>
      <c r="I49" s="169"/>
      <c r="J49" s="169"/>
    </row>
    <row r="50" spans="1:10" ht="30">
      <c r="A50" s="363"/>
      <c r="B50" s="364" t="s">
        <v>173</v>
      </c>
      <c r="C50" s="368"/>
      <c r="D50" s="368"/>
      <c r="E50" s="377"/>
      <c r="F50" s="375"/>
      <c r="G50" s="375"/>
      <c r="H50" s="375"/>
      <c r="I50" s="375"/>
      <c r="J50" s="375"/>
    </row>
    <row r="51" spans="1:10" ht="14.25">
      <c r="A51" s="33" t="str">
        <f>$A$6&amp;"."&amp;TEXT(ROW(A51)-ROW($A$8)-COUNTBLANK($A$8:A50),"#")</f>
        <v>LD-POT.3.33</v>
      </c>
      <c r="B51" s="29" t="s">
        <v>81</v>
      </c>
      <c r="C51" s="35" t="s">
        <v>3</v>
      </c>
      <c r="D51" s="35">
        <v>1</v>
      </c>
      <c r="E51" s="156"/>
      <c r="F51" s="169"/>
      <c r="G51" s="169"/>
      <c r="H51" s="26"/>
      <c r="I51" s="169"/>
      <c r="J51" s="169"/>
    </row>
    <row r="52" spans="1:10" ht="15">
      <c r="A52" s="33" t="str">
        <f>$A$6&amp;"."&amp;TEXT(ROW(A52)-ROW($A$8)-COUNTBLANK($A$8:A51),"#")</f>
        <v>LD-POT.3.34</v>
      </c>
      <c r="B52" s="29" t="s">
        <v>167</v>
      </c>
      <c r="C52" s="35" t="s">
        <v>3</v>
      </c>
      <c r="D52" s="35">
        <v>1</v>
      </c>
      <c r="E52" s="156"/>
      <c r="F52" s="169"/>
      <c r="G52" s="169"/>
      <c r="H52" s="162"/>
      <c r="I52" s="169"/>
      <c r="J52" s="169"/>
    </row>
    <row r="53" spans="1:10" ht="15">
      <c r="A53" s="363"/>
      <c r="B53" s="364" t="s">
        <v>88</v>
      </c>
      <c r="C53" s="368"/>
      <c r="D53" s="368"/>
      <c r="E53" s="377"/>
      <c r="F53" s="375"/>
      <c r="G53" s="375"/>
      <c r="H53" s="375"/>
      <c r="I53" s="375"/>
      <c r="J53" s="375"/>
    </row>
    <row r="54" spans="1:10" ht="14.25">
      <c r="A54" s="33" t="str">
        <f>$A$6&amp;"."&amp;TEXT(ROW(A54)-ROW($A$8)-COUNTBLANK($A$8:A53),"#")</f>
        <v>LD-POT.3.35</v>
      </c>
      <c r="B54" s="29" t="s">
        <v>178</v>
      </c>
      <c r="C54" s="35" t="s">
        <v>3</v>
      </c>
      <c r="D54" s="362">
        <v>1</v>
      </c>
      <c r="E54" s="156"/>
      <c r="F54" s="169"/>
      <c r="G54" s="169"/>
      <c r="H54" s="26"/>
      <c r="I54" s="169"/>
      <c r="J54" s="169"/>
    </row>
    <row r="55" spans="1:10" ht="14.25">
      <c r="A55" s="33" t="str">
        <f>$A$6&amp;"."&amp;TEXT(ROW(A55)-ROW($A$8)-COUNTBLANK($A$8:A54),"#")</f>
        <v>LD-POT.3.36</v>
      </c>
      <c r="B55" s="29" t="s">
        <v>179</v>
      </c>
      <c r="C55" s="35" t="s">
        <v>3</v>
      </c>
      <c r="D55" s="362">
        <v>1</v>
      </c>
      <c r="E55" s="156"/>
      <c r="F55" s="169"/>
      <c r="G55" s="169"/>
      <c r="H55" s="26"/>
      <c r="I55" s="169"/>
      <c r="J55" s="169"/>
    </row>
    <row r="56" spans="1:10" ht="45">
      <c r="A56" s="363"/>
      <c r="B56" s="364" t="s">
        <v>148</v>
      </c>
      <c r="C56" s="368"/>
      <c r="D56" s="368"/>
      <c r="E56" s="377"/>
      <c r="F56" s="375"/>
      <c r="G56" s="375"/>
      <c r="H56" s="375"/>
      <c r="I56" s="375"/>
      <c r="J56" s="375"/>
    </row>
    <row r="57" spans="1:10" ht="28.5">
      <c r="A57" s="33" t="str">
        <f>$A$6&amp;"."&amp;TEXT(ROW(A57)-ROW($A$8)-COUNTBLANK($A$8:A55),"#")</f>
        <v>LD-POT.3.38</v>
      </c>
      <c r="B57" s="29" t="s">
        <v>149</v>
      </c>
      <c r="C57" s="35" t="s">
        <v>3</v>
      </c>
      <c r="D57" s="36">
        <v>1</v>
      </c>
      <c r="E57" s="156"/>
      <c r="F57" s="169"/>
      <c r="G57" s="169"/>
      <c r="H57" s="26"/>
      <c r="I57" s="169"/>
      <c r="J57" s="169"/>
    </row>
    <row r="58" spans="1:10" ht="28.5">
      <c r="A58" s="33" t="str">
        <f>$A$6&amp;"."&amp;TEXT(ROW(A58)-ROW($A$8)-COUNTBLANK($A$8:A55),"#")</f>
        <v>LD-POT.3.39</v>
      </c>
      <c r="B58" s="29" t="s">
        <v>142</v>
      </c>
      <c r="C58" s="35" t="s">
        <v>3</v>
      </c>
      <c r="D58" s="36">
        <v>1</v>
      </c>
      <c r="E58" s="156"/>
      <c r="F58" s="169"/>
      <c r="G58" s="169"/>
      <c r="H58" s="26"/>
      <c r="I58" s="169"/>
      <c r="J58" s="169"/>
    </row>
    <row r="59" spans="1:10" ht="42.75">
      <c r="A59" s="33" t="str">
        <f>$A$6&amp;"."&amp;TEXT(ROW(A59)-ROW($A$8)-COUNTBLANK($A$8:A56),"#")</f>
        <v>LD-POT.3.39</v>
      </c>
      <c r="B59" s="29" t="s">
        <v>141</v>
      </c>
      <c r="C59" s="35" t="s">
        <v>3</v>
      </c>
      <c r="D59" s="36">
        <v>1</v>
      </c>
      <c r="E59" s="156"/>
      <c r="F59" s="169"/>
      <c r="G59" s="169"/>
      <c r="H59" s="26"/>
      <c r="I59" s="169"/>
      <c r="J59" s="169"/>
    </row>
    <row r="60" spans="1:10" ht="30">
      <c r="A60" s="363"/>
      <c r="B60" s="364" t="s">
        <v>93</v>
      </c>
      <c r="C60" s="368"/>
      <c r="D60" s="368"/>
      <c r="E60" s="377"/>
      <c r="F60" s="376"/>
      <c r="G60" s="378"/>
      <c r="H60" s="379"/>
      <c r="I60" s="376"/>
      <c r="J60" s="376"/>
    </row>
    <row r="61" spans="1:10" ht="51.75" customHeight="1">
      <c r="A61" s="33" t="str">
        <f>$A$6&amp;"."&amp;TEXT(ROW(A61)-ROW($A$8)-COUNTBLANK($A$8:A60),"#")</f>
        <v>LD-POT.3.40</v>
      </c>
      <c r="B61" s="29" t="s">
        <v>150</v>
      </c>
      <c r="C61" s="34" t="s">
        <v>3</v>
      </c>
      <c r="D61" s="380">
        <v>1</v>
      </c>
      <c r="E61" s="156"/>
      <c r="F61" s="169"/>
      <c r="G61" s="169"/>
      <c r="H61" s="26"/>
      <c r="I61" s="169"/>
      <c r="J61" s="169"/>
    </row>
    <row r="62" spans="1:10" ht="28.5">
      <c r="A62" s="33" t="str">
        <f>$A$6&amp;"."&amp;TEXT(ROW(A62)-ROW($A$8)-COUNTBLANK($A$8:A61),"#")</f>
        <v>LD-POT.3.41</v>
      </c>
      <c r="B62" s="30" t="s">
        <v>118</v>
      </c>
      <c r="C62" s="34" t="s">
        <v>3</v>
      </c>
      <c r="D62" s="380">
        <v>1</v>
      </c>
      <c r="E62" s="156"/>
      <c r="F62" s="169"/>
      <c r="G62" s="169"/>
      <c r="H62" s="26"/>
      <c r="I62" s="169"/>
      <c r="J62" s="169"/>
    </row>
    <row r="63" spans="1:10" ht="14.25">
      <c r="A63" s="33" t="str">
        <f>$A$6&amp;"."&amp;TEXT(ROW(A63)-ROW($A$8)-COUNTBLANK($A$8:A62),"#")</f>
        <v>LD-POT.3.42</v>
      </c>
      <c r="B63" s="29" t="s">
        <v>95</v>
      </c>
      <c r="C63" s="34" t="s">
        <v>3</v>
      </c>
      <c r="D63" s="380">
        <v>1</v>
      </c>
      <c r="E63" s="156"/>
      <c r="F63" s="169"/>
      <c r="G63" s="169"/>
      <c r="H63" s="26"/>
      <c r="I63" s="169"/>
      <c r="J63" s="169"/>
    </row>
    <row r="64" spans="1:10" ht="14.25">
      <c r="A64" s="33" t="str">
        <f>$A$6&amp;"."&amp;TEXT(ROW(A64)-ROW($A$8)-COUNTBLANK($A$8:A63),"#")</f>
        <v>LD-POT.3.43</v>
      </c>
      <c r="B64" s="29" t="s">
        <v>96</v>
      </c>
      <c r="C64" s="34" t="s">
        <v>3</v>
      </c>
      <c r="D64" s="380">
        <v>1</v>
      </c>
      <c r="E64" s="156"/>
      <c r="F64" s="169"/>
      <c r="G64" s="169"/>
      <c r="H64" s="26"/>
      <c r="I64" s="169"/>
      <c r="J64" s="169"/>
    </row>
    <row r="65" spans="1:10" ht="28.5">
      <c r="A65" s="33" t="str">
        <f>$A$6&amp;"."&amp;TEXT(ROW(A65)-ROW($A$8)-COUNTBLANK($A$8:A64),"#")</f>
        <v>LD-POT.3.44</v>
      </c>
      <c r="B65" s="30" t="s">
        <v>60</v>
      </c>
      <c r="C65" s="34" t="s">
        <v>3</v>
      </c>
      <c r="D65" s="380">
        <v>1</v>
      </c>
      <c r="E65" s="156"/>
      <c r="F65" s="169"/>
      <c r="G65" s="169"/>
      <c r="H65" s="26"/>
      <c r="I65" s="169"/>
      <c r="J65" s="169"/>
    </row>
    <row r="66" spans="1:10" ht="15">
      <c r="A66" s="363"/>
      <c r="B66" s="381" t="s">
        <v>98</v>
      </c>
      <c r="C66" s="363"/>
      <c r="D66" s="382"/>
      <c r="E66" s="377"/>
      <c r="F66" s="375"/>
      <c r="G66" s="375"/>
      <c r="H66" s="375"/>
      <c r="I66" s="375"/>
      <c r="J66" s="375"/>
    </row>
    <row r="67" spans="1:10" ht="14.25">
      <c r="A67" s="33" t="str">
        <f>$A$6&amp;"."&amp;TEXT(ROW(A67)-ROW($A$8)-COUNTBLANK($A$8:A66),"#")</f>
        <v>LD-POT.3.45</v>
      </c>
      <c r="B67" s="30" t="s">
        <v>59</v>
      </c>
      <c r="C67" s="34" t="s">
        <v>3</v>
      </c>
      <c r="D67" s="380">
        <v>1</v>
      </c>
      <c r="E67" s="156"/>
      <c r="F67" s="169"/>
      <c r="G67" s="169"/>
      <c r="H67" s="26"/>
      <c r="I67" s="169"/>
      <c r="J67" s="169"/>
    </row>
    <row r="68" spans="1:10" ht="14.25">
      <c r="A68" s="33" t="str">
        <f>$A$6&amp;"."&amp;TEXT(ROW(A68)-ROW($A$8)-COUNTBLANK($A$8:A67),"#")</f>
        <v>LD-POT.3.46</v>
      </c>
      <c r="B68" s="30" t="s">
        <v>97</v>
      </c>
      <c r="C68" s="34" t="s">
        <v>3</v>
      </c>
      <c r="D68" s="380">
        <v>1</v>
      </c>
      <c r="E68" s="156"/>
      <c r="F68" s="169"/>
      <c r="G68" s="169"/>
      <c r="H68" s="26"/>
      <c r="I68" s="169"/>
      <c r="J68" s="169"/>
    </row>
    <row r="69" spans="1:10" ht="71.25">
      <c r="A69" s="33" t="str">
        <f>$A$6&amp;"."&amp;TEXT(ROW(A69)-ROW($A$8)-COUNTBLANK($A$8:A68),"#")</f>
        <v>LD-POT.3.47</v>
      </c>
      <c r="B69" s="29" t="s">
        <v>241</v>
      </c>
      <c r="C69" s="34" t="s">
        <v>3</v>
      </c>
      <c r="D69" s="380">
        <v>1</v>
      </c>
      <c r="E69" s="156"/>
      <c r="F69" s="169"/>
      <c r="G69" s="169"/>
      <c r="H69" s="26"/>
      <c r="I69" s="169"/>
      <c r="J69" s="169"/>
    </row>
    <row r="70" spans="1:10" ht="24.75" customHeight="1">
      <c r="A70" s="173"/>
      <c r="B70" s="147"/>
      <c r="C70" s="174"/>
      <c r="D70" s="420"/>
      <c r="E70" s="142"/>
      <c r="F70" s="167"/>
      <c r="G70" s="167"/>
      <c r="H70" s="167"/>
      <c r="I70" s="167"/>
      <c r="J70" s="167"/>
    </row>
    <row r="71" spans="1:10" ht="15">
      <c r="A71" s="150"/>
      <c r="B71" s="151" t="s">
        <v>5</v>
      </c>
      <c r="C71" s="148"/>
      <c r="D71" s="383"/>
      <c r="E71" s="384"/>
      <c r="F71" s="384"/>
      <c r="G71" s="384"/>
      <c r="H71" s="54">
        <f>SUMIF($A10:$A70,"&lt;&gt;"&amp;"",H10:H70)</f>
        <v>0</v>
      </c>
      <c r="I71" s="54">
        <f>SUMIF($A10:$A70,"&lt;&gt;"&amp;"",I10:I70)</f>
        <v>0</v>
      </c>
      <c r="J71" s="54">
        <f>SUMIF($A10:$A70,"&lt;&gt;"&amp;"",J10:J70)</f>
        <v>0</v>
      </c>
    </row>
    <row r="72" spans="1:2" ht="14.25">
      <c r="A72" s="3"/>
      <c r="B72" s="73"/>
    </row>
    <row r="73" spans="1:2" ht="14.25">
      <c r="A73" s="3" t="s">
        <v>14</v>
      </c>
      <c r="B73" s="73" t="s">
        <v>20</v>
      </c>
    </row>
    <row r="74" spans="1:2" ht="14.25">
      <c r="A74" s="3" t="s">
        <v>21</v>
      </c>
      <c r="B74" s="73" t="s">
        <v>22</v>
      </c>
    </row>
    <row r="75" spans="1:2" ht="14.25">
      <c r="A75" s="3" t="s">
        <v>23</v>
      </c>
      <c r="B75" s="73" t="s">
        <v>15</v>
      </c>
    </row>
    <row r="76" spans="1:15" s="1" customFormat="1" ht="14.25">
      <c r="A76" s="4"/>
      <c r="B76" s="75"/>
      <c r="D76" s="2"/>
      <c r="E76" s="357"/>
      <c r="F76" s="357"/>
      <c r="G76" s="357"/>
      <c r="H76" s="357"/>
      <c r="I76" s="357"/>
      <c r="J76" s="357"/>
      <c r="K76" s="358"/>
      <c r="L76" s="358"/>
      <c r="M76" s="358"/>
      <c r="N76" s="358"/>
      <c r="O76" s="358"/>
    </row>
    <row r="77" spans="1:15" s="1" customFormat="1" ht="14.25">
      <c r="A77" s="4"/>
      <c r="B77" s="356"/>
      <c r="D77" s="2"/>
      <c r="E77" s="357"/>
      <c r="F77" s="357"/>
      <c r="G77" s="357"/>
      <c r="H77" s="357"/>
      <c r="I77" s="357"/>
      <c r="J77" s="357"/>
      <c r="K77" s="358"/>
      <c r="L77" s="358"/>
      <c r="M77" s="358"/>
      <c r="N77" s="358"/>
      <c r="O77" s="358"/>
    </row>
    <row r="78" spans="1:15" s="1" customFormat="1" ht="14.25">
      <c r="A78" s="4"/>
      <c r="B78" s="356"/>
      <c r="D78" s="2"/>
      <c r="E78" s="357"/>
      <c r="F78" s="357"/>
      <c r="G78" s="357"/>
      <c r="H78" s="357"/>
      <c r="I78" s="357"/>
      <c r="J78" s="357"/>
      <c r="K78" s="358"/>
      <c r="L78" s="358"/>
      <c r="M78" s="358"/>
      <c r="N78" s="358"/>
      <c r="O78" s="358"/>
    </row>
  </sheetData>
  <sheetProtection/>
  <mergeCells count="1">
    <mergeCell ref="A4:J4"/>
  </mergeCells>
  <printOptions horizontalCentered="1"/>
  <pageMargins left="0.7" right="0.3937007874015748" top="0.7874015748031497" bottom="0.7874015748031497" header="0.17" footer="0"/>
  <pageSetup fitToHeight="0" fitToWidth="1" horizontalDpi="600" verticalDpi="600" orientation="portrait" paperSize="9" scale="53" r:id="rId2"/>
  <rowBreaks count="1" manualBreakCount="1">
    <brk id="44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9"/>
  <sheetViews>
    <sheetView tabSelected="1" view="pageBreakPreview" zoomScaleSheetLayoutView="100" zoomScalePageLayoutView="0" workbookViewId="0" topLeftCell="A16">
      <selection activeCell="D27" sqref="D27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e">
        <f>#REF!</f>
        <v>#REF!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.7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.7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.75">
      <c r="A6" s="5" t="str">
        <f>+'PL COT -POTENCIA'!A12</f>
        <v>LD-POT.4</v>
      </c>
      <c r="B6" s="200" t="str">
        <f>+'PL COT -POTENCIA'!B12</f>
        <v>SER COLEGIALES</v>
      </c>
      <c r="C6" s="5"/>
      <c r="D6" s="5"/>
      <c r="E6" s="5"/>
      <c r="F6" s="5"/>
      <c r="G6" s="5"/>
      <c r="H6" s="5"/>
      <c r="I6" s="5"/>
      <c r="J6" s="359"/>
    </row>
    <row r="7" spans="2:10" ht="15" thickBot="1">
      <c r="B7" s="73"/>
      <c r="E7" s="2"/>
      <c r="F7" s="2"/>
      <c r="G7" s="2"/>
      <c r="H7" s="2"/>
      <c r="I7" s="2"/>
      <c r="J7" s="2"/>
    </row>
    <row r="8" spans="1:10" s="360" customFormat="1" ht="30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30">
      <c r="A9" s="421"/>
      <c r="B9" s="422" t="s">
        <v>139</v>
      </c>
      <c r="C9" s="421"/>
      <c r="D9" s="423"/>
      <c r="E9" s="392"/>
      <c r="F9" s="392"/>
      <c r="G9" s="392"/>
      <c r="H9" s="392"/>
      <c r="I9" s="392"/>
      <c r="J9" s="392"/>
      <c r="K9" s="424"/>
      <c r="L9" s="361"/>
      <c r="O9" s="361"/>
    </row>
    <row r="10" spans="1:12" ht="28.5">
      <c r="A10" s="194" t="str">
        <f>$A$6&amp;"."&amp;TEXT(ROW(A10)-ROW($A$8)-COUNTBLANK($A$8:A9),"#")</f>
        <v>LD-POT.4.1</v>
      </c>
      <c r="B10" s="187" t="s">
        <v>36</v>
      </c>
      <c r="C10" s="148" t="s">
        <v>4</v>
      </c>
      <c r="D10" s="195">
        <v>2</v>
      </c>
      <c r="E10" s="170"/>
      <c r="F10" s="26"/>
      <c r="G10" s="26"/>
      <c r="H10" s="26"/>
      <c r="I10" s="26"/>
      <c r="J10" s="26"/>
      <c r="K10" s="424"/>
      <c r="L10" s="367"/>
    </row>
    <row r="11" spans="1:12" ht="15">
      <c r="A11" s="194" t="str">
        <f>$A$6&amp;"."&amp;TEXT(ROW(A11)-ROW($A$8)-COUNTBLANK($A$8:A10),"#")</f>
        <v>LD-POT.4.2</v>
      </c>
      <c r="B11" s="187" t="s">
        <v>37</v>
      </c>
      <c r="C11" s="148" t="s">
        <v>4</v>
      </c>
      <c r="D11" s="425">
        <v>1</v>
      </c>
      <c r="E11" s="26"/>
      <c r="F11" s="26"/>
      <c r="G11" s="26"/>
      <c r="H11" s="26"/>
      <c r="I11" s="26"/>
      <c r="J11" s="26"/>
      <c r="L11" s="367"/>
    </row>
    <row r="12" spans="1:12" ht="14.25">
      <c r="A12" s="194" t="str">
        <f>$A$6&amp;"."&amp;TEXT(ROW(A12)-ROW($A$8)-COUNTBLANK($A$8:A11),"#")</f>
        <v>LD-POT.4.3</v>
      </c>
      <c r="B12" s="187" t="s">
        <v>38</v>
      </c>
      <c r="C12" s="148" t="s">
        <v>4</v>
      </c>
      <c r="D12" s="383">
        <v>3</v>
      </c>
      <c r="E12" s="26"/>
      <c r="F12" s="26"/>
      <c r="G12" s="26"/>
      <c r="H12" s="26"/>
      <c r="I12" s="26"/>
      <c r="J12" s="26"/>
      <c r="L12" s="367"/>
    </row>
    <row r="13" spans="1:10" ht="28.5">
      <c r="A13" s="194" t="str">
        <f>$A$6&amp;"."&amp;TEXT(ROW(A13)-ROW($A$8)-COUNTBLANK($A$8:A12),"#")</f>
        <v>LD-POT.4.4</v>
      </c>
      <c r="B13" s="187" t="s">
        <v>39</v>
      </c>
      <c r="C13" s="148" t="s">
        <v>4</v>
      </c>
      <c r="D13" s="383">
        <v>2</v>
      </c>
      <c r="E13" s="26"/>
      <c r="F13" s="26"/>
      <c r="G13" s="26"/>
      <c r="H13" s="26"/>
      <c r="I13" s="26"/>
      <c r="J13" s="26"/>
    </row>
    <row r="14" spans="1:10" ht="14.25">
      <c r="A14" s="194" t="str">
        <f>$A$6&amp;"."&amp;TEXT(ROW(A14)-ROW($A$8)-COUNTBLANK($A$8:A13),"#")</f>
        <v>LD-POT.4.5</v>
      </c>
      <c r="B14" s="187" t="s">
        <v>67</v>
      </c>
      <c r="C14" s="148" t="s">
        <v>4</v>
      </c>
      <c r="D14" s="383">
        <v>2</v>
      </c>
      <c r="E14" s="26"/>
      <c r="F14" s="26"/>
      <c r="G14" s="26"/>
      <c r="H14" s="26"/>
      <c r="I14" s="26"/>
      <c r="J14" s="26"/>
    </row>
    <row r="15" spans="1:10" ht="28.5">
      <c r="A15" s="194" t="str">
        <f>$A$6&amp;"."&amp;TEXT(ROW(A15)-ROW($A$8)-COUNTBLANK($A$8:A14),"#")</f>
        <v>LD-POT.4.6</v>
      </c>
      <c r="B15" s="187" t="s">
        <v>40</v>
      </c>
      <c r="C15" s="148" t="s">
        <v>4</v>
      </c>
      <c r="D15" s="383">
        <v>2</v>
      </c>
      <c r="E15" s="26"/>
      <c r="F15" s="26"/>
      <c r="G15" s="26"/>
      <c r="H15" s="26"/>
      <c r="I15" s="26"/>
      <c r="J15" s="26"/>
    </row>
    <row r="16" spans="1:10" ht="28.5">
      <c r="A16" s="194" t="str">
        <f>$A$6&amp;"."&amp;TEXT(ROW(A16)-ROW($A$8)-COUNTBLANK($A$8:A15),"#")</f>
        <v>LD-POT.4.7</v>
      </c>
      <c r="B16" s="187" t="s">
        <v>101</v>
      </c>
      <c r="C16" s="148" t="s">
        <v>4</v>
      </c>
      <c r="D16" s="383">
        <v>2</v>
      </c>
      <c r="E16" s="26"/>
      <c r="F16" s="26"/>
      <c r="G16" s="26"/>
      <c r="H16" s="26"/>
      <c r="I16" s="26"/>
      <c r="J16" s="26"/>
    </row>
    <row r="17" spans="1:10" ht="30">
      <c r="A17" s="426"/>
      <c r="B17" s="396" t="s">
        <v>140</v>
      </c>
      <c r="C17" s="412"/>
      <c r="D17" s="427"/>
      <c r="E17" s="375"/>
      <c r="F17" s="375"/>
      <c r="G17" s="375"/>
      <c r="H17" s="375"/>
      <c r="I17" s="375"/>
      <c r="J17" s="375"/>
    </row>
    <row r="18" spans="1:10" ht="30">
      <c r="A18" s="194" t="str">
        <f>$A$6&amp;"."&amp;TEXT(ROW(A18)-ROW($A$8)-COUNTBLANK($A$8:A17),"#")</f>
        <v>LD-POT.4.8</v>
      </c>
      <c r="B18" s="179" t="s">
        <v>123</v>
      </c>
      <c r="C18" s="148" t="s">
        <v>4</v>
      </c>
      <c r="D18" s="383">
        <v>1</v>
      </c>
      <c r="E18" s="26"/>
      <c r="F18" s="26"/>
      <c r="G18" s="26"/>
      <c r="H18" s="26"/>
      <c r="I18" s="26"/>
      <c r="J18" s="26"/>
    </row>
    <row r="19" spans="1:10" ht="30">
      <c r="A19" s="194" t="str">
        <f>$A$6&amp;"."&amp;TEXT(ROW(A19)-ROW($A$8)-COUNTBLANK($A$8:A18),"#")</f>
        <v>LD-POT.4.9</v>
      </c>
      <c r="B19" s="179" t="s">
        <v>124</v>
      </c>
      <c r="C19" s="148" t="s">
        <v>4</v>
      </c>
      <c r="D19" s="383">
        <v>1</v>
      </c>
      <c r="E19" s="26"/>
      <c r="F19" s="26"/>
      <c r="G19" s="26"/>
      <c r="H19" s="26"/>
      <c r="I19" s="26"/>
      <c r="J19" s="26"/>
    </row>
    <row r="20" spans="1:10" ht="30">
      <c r="A20" s="194" t="str">
        <f>$A$6&amp;"."&amp;TEXT(ROW(A20)-ROW($A$8)-COUNTBLANK($A$8:A19),"#")</f>
        <v>LD-POT.4.10</v>
      </c>
      <c r="B20" s="179" t="s">
        <v>125</v>
      </c>
      <c r="C20" s="148" t="s">
        <v>4</v>
      </c>
      <c r="D20" s="195">
        <v>1</v>
      </c>
      <c r="E20" s="26"/>
      <c r="F20" s="26"/>
      <c r="G20" s="26"/>
      <c r="H20" s="26"/>
      <c r="I20" s="26"/>
      <c r="J20" s="26"/>
    </row>
    <row r="21" spans="1:10" ht="29.25">
      <c r="A21" s="194" t="str">
        <f>$A$6&amp;"."&amp;TEXT(ROW(A21)-ROW($A$8)-COUNTBLANK($A$8:A20),"#")</f>
        <v>LD-POT.4.11</v>
      </c>
      <c r="B21" s="187" t="s">
        <v>164</v>
      </c>
      <c r="C21" s="148" t="s">
        <v>4</v>
      </c>
      <c r="D21" s="195">
        <v>3</v>
      </c>
      <c r="E21" s="26"/>
      <c r="F21" s="26"/>
      <c r="G21" s="26"/>
      <c r="H21" s="26"/>
      <c r="I21" s="26"/>
      <c r="J21" s="26"/>
    </row>
    <row r="22" spans="1:10" ht="45">
      <c r="A22" s="426"/>
      <c r="B22" s="396" t="s">
        <v>145</v>
      </c>
      <c r="C22" s="428"/>
      <c r="D22" s="429"/>
      <c r="E22" s="377"/>
      <c r="F22" s="376"/>
      <c r="G22" s="376"/>
      <c r="H22" s="377"/>
      <c r="I22" s="376"/>
      <c r="J22" s="376"/>
    </row>
    <row r="23" spans="1:10" ht="28.5">
      <c r="A23" s="194" t="str">
        <f>$A$6&amp;"."&amp;TEXT(ROW(A23)-ROW($A$8)-COUNTBLANK($A$8:A22),"#")</f>
        <v>LD-POT.4.12</v>
      </c>
      <c r="B23" s="187" t="s">
        <v>243</v>
      </c>
      <c r="C23" s="148" t="s">
        <v>4</v>
      </c>
      <c r="D23" s="195">
        <v>3</v>
      </c>
      <c r="E23" s="156"/>
      <c r="F23" s="26"/>
      <c r="G23" s="26"/>
      <c r="H23" s="26"/>
      <c r="I23" s="26"/>
      <c r="J23" s="26"/>
    </row>
    <row r="24" spans="1:10" ht="14.25">
      <c r="A24" s="194" t="str">
        <f>$A$6&amp;"."&amp;TEXT(ROW(A24)-ROW($A$8)-COUNTBLANK($A$8:A23),"#")</f>
        <v>LD-POT.4.13</v>
      </c>
      <c r="B24" s="187" t="s">
        <v>63</v>
      </c>
      <c r="C24" s="148" t="s">
        <v>4</v>
      </c>
      <c r="D24" s="195">
        <v>3</v>
      </c>
      <c r="E24" s="156"/>
      <c r="F24" s="171"/>
      <c r="G24" s="171"/>
      <c r="H24" s="156"/>
      <c r="I24" s="171"/>
      <c r="J24" s="171"/>
    </row>
    <row r="25" spans="1:10" ht="30">
      <c r="A25" s="426"/>
      <c r="B25" s="396" t="s">
        <v>146</v>
      </c>
      <c r="C25" s="428"/>
      <c r="D25" s="429"/>
      <c r="E25" s="377"/>
      <c r="F25" s="375"/>
      <c r="G25" s="375"/>
      <c r="H25" s="375"/>
      <c r="I25" s="375"/>
      <c r="J25" s="375"/>
    </row>
    <row r="26" spans="1:10" ht="14.25">
      <c r="A26" s="194" t="str">
        <f>$A$6&amp;"."&amp;TEXT(ROW(A26)-ROW($A$8)-COUNTBLANK($A$8:A25),"#")</f>
        <v>LD-POT.4.14</v>
      </c>
      <c r="B26" s="187" t="s">
        <v>41</v>
      </c>
      <c r="C26" s="148" t="s">
        <v>4</v>
      </c>
      <c r="D26" s="195">
        <v>1</v>
      </c>
      <c r="E26" s="156"/>
      <c r="F26" s="26"/>
      <c r="G26" s="26"/>
      <c r="H26" s="26"/>
      <c r="I26" s="26"/>
      <c r="J26" s="26"/>
    </row>
    <row r="27" spans="1:10" ht="14.25">
      <c r="A27" s="194" t="str">
        <f>$A$6&amp;"."&amp;TEXT(ROW(A27)-ROW($A$8)-COUNTBLANK($A$8:A26),"#")</f>
        <v>LD-POT.4.15</v>
      </c>
      <c r="B27" s="187" t="s">
        <v>42</v>
      </c>
      <c r="C27" s="148" t="s">
        <v>4</v>
      </c>
      <c r="D27" s="383">
        <v>1</v>
      </c>
      <c r="E27" s="156"/>
      <c r="F27" s="26"/>
      <c r="G27" s="26"/>
      <c r="H27" s="26"/>
      <c r="I27" s="26"/>
      <c r="J27" s="26"/>
    </row>
    <row r="28" spans="1:10" ht="14.25">
      <c r="A28" s="194" t="str">
        <f>$A$6&amp;"."&amp;TEXT(ROW(A28)-ROW($A$8)-COUNTBLANK($A$8:A27),"#")</f>
        <v>LD-POT.4.16</v>
      </c>
      <c r="B28" s="187" t="s">
        <v>103</v>
      </c>
      <c r="C28" s="148" t="s">
        <v>3</v>
      </c>
      <c r="D28" s="148">
        <v>1</v>
      </c>
      <c r="E28" s="156"/>
      <c r="F28" s="169"/>
      <c r="G28" s="169"/>
      <c r="H28" s="26"/>
      <c r="I28" s="169"/>
      <c r="J28" s="169"/>
    </row>
    <row r="29" spans="1:10" ht="30">
      <c r="A29" s="426"/>
      <c r="B29" s="396" t="s">
        <v>147</v>
      </c>
      <c r="C29" s="428"/>
      <c r="D29" s="428"/>
      <c r="E29" s="377"/>
      <c r="F29" s="376"/>
      <c r="G29" s="376"/>
      <c r="H29" s="377"/>
      <c r="I29" s="376"/>
      <c r="J29" s="376"/>
    </row>
    <row r="30" spans="1:10" ht="14.25">
      <c r="A30" s="194" t="str">
        <f>$A$6&amp;"."&amp;TEXT(ROW(A30)-ROW($A$8)-COUNTBLANK($A$8:A29),"#")</f>
        <v>LD-POT.4.17</v>
      </c>
      <c r="B30" s="187" t="s">
        <v>128</v>
      </c>
      <c r="C30" s="184" t="s">
        <v>4</v>
      </c>
      <c r="D30" s="184">
        <v>6</v>
      </c>
      <c r="E30" s="156"/>
      <c r="F30" s="169"/>
      <c r="G30" s="169"/>
      <c r="H30" s="26"/>
      <c r="I30" s="169"/>
      <c r="J30" s="169"/>
    </row>
    <row r="31" spans="1:10" ht="15">
      <c r="A31" s="426"/>
      <c r="B31" s="396" t="s">
        <v>92</v>
      </c>
      <c r="C31" s="428"/>
      <c r="D31" s="428"/>
      <c r="E31" s="377"/>
      <c r="F31" s="375"/>
      <c r="G31" s="375"/>
      <c r="H31" s="375"/>
      <c r="I31" s="375"/>
      <c r="J31" s="375"/>
    </row>
    <row r="32" spans="1:10" ht="14.25">
      <c r="A32" s="194" t="str">
        <f>$A$6&amp;"."&amp;TEXT(ROW(A32)-ROW($A$8)-COUNTBLANK($A$8:A31),"#")</f>
        <v>LD-POT.4.18</v>
      </c>
      <c r="B32" s="196" t="s">
        <v>44</v>
      </c>
      <c r="C32" s="148" t="s">
        <v>3</v>
      </c>
      <c r="D32" s="383">
        <v>1</v>
      </c>
      <c r="E32" s="156"/>
      <c r="F32" s="169"/>
      <c r="G32" s="169"/>
      <c r="H32" s="26"/>
      <c r="I32" s="169"/>
      <c r="J32" s="169"/>
    </row>
    <row r="33" spans="1:10" ht="14.25">
      <c r="A33" s="194" t="str">
        <f>$A$6&amp;"."&amp;TEXT(ROW(A33)-ROW($A$8)-COUNTBLANK($A$8:A32),"#")</f>
        <v>LD-POT.4.19</v>
      </c>
      <c r="B33" s="187" t="s">
        <v>34</v>
      </c>
      <c r="C33" s="148" t="s">
        <v>3</v>
      </c>
      <c r="D33" s="195">
        <v>1</v>
      </c>
      <c r="E33" s="156"/>
      <c r="F33" s="169"/>
      <c r="G33" s="169"/>
      <c r="H33" s="26"/>
      <c r="I33" s="169"/>
      <c r="J33" s="169"/>
    </row>
    <row r="34" spans="1:10" ht="14.25">
      <c r="A34" s="194" t="str">
        <f>$A$6&amp;"."&amp;TEXT(ROW(A34)-ROW($A$8)-COUNTBLANK($A$8:A33),"#")</f>
        <v>LD-POT.4.20</v>
      </c>
      <c r="B34" s="187" t="s">
        <v>57</v>
      </c>
      <c r="C34" s="148" t="s">
        <v>3</v>
      </c>
      <c r="D34" s="195">
        <v>1</v>
      </c>
      <c r="E34" s="156"/>
      <c r="F34" s="169"/>
      <c r="G34" s="169"/>
      <c r="H34" s="26"/>
      <c r="I34" s="169"/>
      <c r="J34" s="169"/>
    </row>
    <row r="35" spans="1:10" ht="14.25">
      <c r="A35" s="194" t="str">
        <f>$A$6&amp;"."&amp;TEXT(ROW(A35)-ROW($A$8)-COUNTBLANK($A$8:A34),"#")</f>
        <v>LD-POT.4.21</v>
      </c>
      <c r="B35" s="187" t="s">
        <v>35</v>
      </c>
      <c r="C35" s="197" t="s">
        <v>3</v>
      </c>
      <c r="D35" s="197">
        <v>1</v>
      </c>
      <c r="E35" s="156"/>
      <c r="F35" s="169"/>
      <c r="G35" s="169"/>
      <c r="H35" s="26"/>
      <c r="I35" s="169"/>
      <c r="J35" s="169"/>
    </row>
    <row r="36" spans="1:10" ht="15">
      <c r="A36" s="426"/>
      <c r="B36" s="396" t="s">
        <v>83</v>
      </c>
      <c r="C36" s="428"/>
      <c r="D36" s="428"/>
      <c r="E36" s="377"/>
      <c r="F36" s="376"/>
      <c r="G36" s="376"/>
      <c r="H36" s="377"/>
      <c r="I36" s="376"/>
      <c r="J36" s="376"/>
    </row>
    <row r="37" spans="1:10" ht="30.75">
      <c r="A37" s="194" t="str">
        <f>$A$6&amp;"."&amp;TEXT(ROW(A37)-ROW($A$8)-COUNTBLANK($A$8:A36),"#")</f>
        <v>LD-POT.4.22</v>
      </c>
      <c r="B37" s="187" t="s">
        <v>55</v>
      </c>
      <c r="C37" s="197" t="s">
        <v>6</v>
      </c>
      <c r="D37" s="197">
        <f>2*3*3*25</f>
        <v>450</v>
      </c>
      <c r="E37" s="156"/>
      <c r="F37" s="26"/>
      <c r="G37" s="26"/>
      <c r="H37" s="26"/>
      <c r="I37" s="26"/>
      <c r="J37" s="26"/>
    </row>
    <row r="38" spans="1:10" ht="30.75">
      <c r="A38" s="194" t="str">
        <f>$A$6&amp;"."&amp;TEXT(ROW(A38)-ROW($A$8)-COUNTBLANK($A$8:A37),"#")</f>
        <v>LD-POT.4.23</v>
      </c>
      <c r="B38" s="187" t="s">
        <v>64</v>
      </c>
      <c r="C38" s="197" t="s">
        <v>6</v>
      </c>
      <c r="D38" s="197">
        <f>3*15</f>
        <v>45</v>
      </c>
      <c r="E38" s="156"/>
      <c r="F38" s="26"/>
      <c r="G38" s="26"/>
      <c r="H38" s="26"/>
      <c r="I38" s="26"/>
      <c r="J38" s="26"/>
    </row>
    <row r="39" spans="1:10" ht="30.75">
      <c r="A39" s="194" t="str">
        <f>$A$6&amp;"."&amp;TEXT(ROW(A39)-ROW($A$8)-COUNTBLANK($A$8:A38),"#")</f>
        <v>LD-POT.4.24</v>
      </c>
      <c r="B39" s="181" t="s">
        <v>58</v>
      </c>
      <c r="C39" s="197" t="s">
        <v>6</v>
      </c>
      <c r="D39" s="430">
        <f>2*3*3*10</f>
        <v>180</v>
      </c>
      <c r="E39" s="156"/>
      <c r="F39" s="171"/>
      <c r="G39" s="171"/>
      <c r="H39" s="156"/>
      <c r="I39" s="171"/>
      <c r="J39" s="171"/>
    </row>
    <row r="40" spans="1:10" ht="30.75">
      <c r="A40" s="194" t="str">
        <f>$A$6&amp;"."&amp;TEXT(ROW(A40)-ROW($A$8)-COUNTBLANK($A$8:A39),"#")</f>
        <v>LD-POT.4.25</v>
      </c>
      <c r="B40" s="181" t="s">
        <v>65</v>
      </c>
      <c r="C40" s="197" t="s">
        <v>6</v>
      </c>
      <c r="D40" s="430">
        <f>6*10</f>
        <v>60</v>
      </c>
      <c r="E40" s="156"/>
      <c r="F40" s="26"/>
      <c r="G40" s="26"/>
      <c r="H40" s="26"/>
      <c r="I40" s="26"/>
      <c r="J40" s="26"/>
    </row>
    <row r="41" spans="1:10" ht="30.75">
      <c r="A41" s="194" t="str">
        <f>$A$6&amp;"."&amp;TEXT(ROW(A41)-ROW($A$8)-COUNTBLANK($A$8:A40),"#")</f>
        <v>LD-POT.4.26</v>
      </c>
      <c r="B41" s="181" t="s">
        <v>62</v>
      </c>
      <c r="C41" s="197" t="s">
        <v>6</v>
      </c>
      <c r="D41" s="430">
        <f>6*10</f>
        <v>60</v>
      </c>
      <c r="E41" s="156"/>
      <c r="F41" s="26"/>
      <c r="G41" s="26"/>
      <c r="H41" s="26"/>
      <c r="I41" s="26"/>
      <c r="J41" s="26"/>
    </row>
    <row r="42" spans="1:10" ht="16.5">
      <c r="A42" s="194" t="str">
        <f>$A$6&amp;"."&amp;TEXT(ROW(A42)-ROW($A$8)-COUNTBLANK($A$8:A41),"#")</f>
        <v>LD-POT.4.27</v>
      </c>
      <c r="B42" s="181" t="s">
        <v>56</v>
      </c>
      <c r="C42" s="197" t="s">
        <v>6</v>
      </c>
      <c r="D42" s="198">
        <v>100</v>
      </c>
      <c r="E42" s="156"/>
      <c r="F42" s="26"/>
      <c r="G42" s="26"/>
      <c r="H42" s="26"/>
      <c r="I42" s="26"/>
      <c r="J42" s="26"/>
    </row>
    <row r="43" spans="1:10" ht="15">
      <c r="A43" s="426"/>
      <c r="B43" s="396" t="s">
        <v>105</v>
      </c>
      <c r="C43" s="428"/>
      <c r="D43" s="428"/>
      <c r="E43" s="377"/>
      <c r="F43" s="375"/>
      <c r="G43" s="375"/>
      <c r="H43" s="375"/>
      <c r="I43" s="375"/>
      <c r="J43" s="375"/>
    </row>
    <row r="44" spans="1:10" ht="31.5">
      <c r="A44" s="194" t="str">
        <f>$A$6&amp;"."&amp;TEXT(ROW(A44)-ROW($A$8)-COUNTBLANK($A$8:A43),"#")</f>
        <v>LD-POT.4.28</v>
      </c>
      <c r="B44" s="181" t="s">
        <v>165</v>
      </c>
      <c r="C44" s="197" t="s">
        <v>6</v>
      </c>
      <c r="D44" s="430">
        <v>7400</v>
      </c>
      <c r="E44" s="156"/>
      <c r="F44" s="26"/>
      <c r="G44" s="26"/>
      <c r="H44" s="26"/>
      <c r="I44" s="26"/>
      <c r="J44" s="26"/>
    </row>
    <row r="45" spans="1:10" ht="31.5">
      <c r="A45" s="194" t="str">
        <f>$A$6&amp;"."&amp;TEXT(ROW(A45)-ROW($A$8)-COUNTBLANK($A$8:A44),"#")</f>
        <v>LD-POT.4.29</v>
      </c>
      <c r="B45" s="181" t="s">
        <v>166</v>
      </c>
      <c r="C45" s="197" t="s">
        <v>6</v>
      </c>
      <c r="D45" s="430">
        <v>960</v>
      </c>
      <c r="E45" s="156"/>
      <c r="F45" s="26"/>
      <c r="G45" s="26"/>
      <c r="H45" s="26"/>
      <c r="I45" s="26"/>
      <c r="J45" s="26"/>
    </row>
    <row r="46" spans="1:10" ht="15">
      <c r="A46" s="426"/>
      <c r="B46" s="396" t="s">
        <v>84</v>
      </c>
      <c r="C46" s="428"/>
      <c r="D46" s="428"/>
      <c r="E46" s="377"/>
      <c r="F46" s="376"/>
      <c r="G46" s="378"/>
      <c r="H46" s="379"/>
      <c r="I46" s="376"/>
      <c r="J46" s="376"/>
    </row>
    <row r="47" spans="1:10" ht="257.25">
      <c r="A47" s="194" t="str">
        <f>$A$6&amp;"."&amp;TEXT(ROW(A47)-ROW($A$8)-COUNTBLANK($A$8:A46),"#")</f>
        <v>LD-POT.4.30</v>
      </c>
      <c r="B47" s="181" t="s">
        <v>85</v>
      </c>
      <c r="C47" s="148" t="s">
        <v>3</v>
      </c>
      <c r="D47" s="148">
        <v>1</v>
      </c>
      <c r="E47" s="156"/>
      <c r="F47" s="169"/>
      <c r="G47" s="169"/>
      <c r="H47" s="26"/>
      <c r="I47" s="169"/>
      <c r="J47" s="169"/>
    </row>
    <row r="48" spans="1:10" ht="116.25">
      <c r="A48" s="194" t="str">
        <f>$A$6&amp;"."&amp;TEXT(ROW(A48)-ROW($A$8)-COUNTBLANK($A$8:A47),"#")</f>
        <v>LD-POT.4.31</v>
      </c>
      <c r="B48" s="187" t="s">
        <v>89</v>
      </c>
      <c r="C48" s="148" t="s">
        <v>3</v>
      </c>
      <c r="D48" s="148">
        <v>1</v>
      </c>
      <c r="E48" s="156"/>
      <c r="F48" s="169"/>
      <c r="G48" s="169"/>
      <c r="H48" s="26"/>
      <c r="I48" s="169"/>
      <c r="J48" s="169"/>
    </row>
    <row r="49" spans="1:10" ht="28.5">
      <c r="A49" s="194" t="str">
        <f>$A$6&amp;"."&amp;TEXT(ROW(A49)-ROW($A$8)-COUNTBLANK($A$8:A48),"#")</f>
        <v>LD-POT.4.32</v>
      </c>
      <c r="B49" s="181" t="s">
        <v>69</v>
      </c>
      <c r="C49" s="148" t="s">
        <v>3</v>
      </c>
      <c r="D49" s="148">
        <v>1</v>
      </c>
      <c r="E49" s="156"/>
      <c r="F49" s="169"/>
      <c r="G49" s="169"/>
      <c r="H49" s="162"/>
      <c r="I49" s="169"/>
      <c r="J49" s="169"/>
    </row>
    <row r="50" spans="1:10" ht="28.5">
      <c r="A50" s="194" t="str">
        <f>$A$6&amp;"."&amp;TEXT(ROW(A50)-ROW($A$8)-COUNTBLANK($A$8:A49),"#")</f>
        <v>LD-POT.4.33</v>
      </c>
      <c r="B50" s="181" t="s">
        <v>70</v>
      </c>
      <c r="C50" s="148" t="s">
        <v>3</v>
      </c>
      <c r="D50" s="148">
        <v>1</v>
      </c>
      <c r="E50" s="156"/>
      <c r="F50" s="169"/>
      <c r="G50" s="169"/>
      <c r="H50" s="26"/>
      <c r="I50" s="169"/>
      <c r="J50" s="169"/>
    </row>
    <row r="51" spans="1:10" ht="30">
      <c r="A51" s="426"/>
      <c r="B51" s="396" t="s">
        <v>163</v>
      </c>
      <c r="C51" s="428"/>
      <c r="D51" s="428"/>
      <c r="E51" s="377"/>
      <c r="F51" s="376"/>
      <c r="G51" s="378"/>
      <c r="H51" s="379"/>
      <c r="I51" s="376"/>
      <c r="J51" s="376"/>
    </row>
    <row r="52" spans="1:10" ht="28.5">
      <c r="A52" s="194" t="str">
        <f>$A$6&amp;"."&amp;TEXT(ROW(A52)-ROW($A$8)-COUNTBLANK($A$8:A51),"#")</f>
        <v>LD-POT.4.34</v>
      </c>
      <c r="B52" s="187" t="s">
        <v>80</v>
      </c>
      <c r="C52" s="148" t="s">
        <v>3</v>
      </c>
      <c r="D52" s="148">
        <v>1</v>
      </c>
      <c r="E52" s="156"/>
      <c r="F52" s="169"/>
      <c r="G52" s="169"/>
      <c r="H52" s="26"/>
      <c r="I52" s="169"/>
      <c r="J52" s="169"/>
    </row>
    <row r="53" spans="1:10" ht="14.25">
      <c r="A53" s="194" t="str">
        <f>$A$6&amp;"."&amp;TEXT(ROW(A53)-ROW($A$8)-COUNTBLANK($A$8:A52),"#")</f>
        <v>LD-POT.4.35</v>
      </c>
      <c r="B53" s="187" t="s">
        <v>81</v>
      </c>
      <c r="C53" s="148" t="s">
        <v>3</v>
      </c>
      <c r="D53" s="148">
        <v>1</v>
      </c>
      <c r="E53" s="156"/>
      <c r="F53" s="169"/>
      <c r="G53" s="169"/>
      <c r="H53" s="26"/>
      <c r="I53" s="169"/>
      <c r="J53" s="169"/>
    </row>
    <row r="54" spans="1:10" ht="15">
      <c r="A54" s="194" t="str">
        <f>$A$6&amp;"."&amp;TEXT(ROW(A54)-ROW($A$8)-COUNTBLANK($A$8:A53),"#")</f>
        <v>LD-POT.4.36</v>
      </c>
      <c r="B54" s="187" t="s">
        <v>167</v>
      </c>
      <c r="C54" s="148" t="s">
        <v>3</v>
      </c>
      <c r="D54" s="148">
        <v>1</v>
      </c>
      <c r="E54" s="156"/>
      <c r="F54" s="169"/>
      <c r="G54" s="169"/>
      <c r="H54" s="26"/>
      <c r="I54" s="169"/>
      <c r="J54" s="169"/>
    </row>
    <row r="55" spans="1:10" ht="15">
      <c r="A55" s="426"/>
      <c r="B55" s="396" t="s">
        <v>88</v>
      </c>
      <c r="C55" s="428"/>
      <c r="D55" s="428"/>
      <c r="E55" s="377"/>
      <c r="F55" s="375"/>
      <c r="G55" s="375"/>
      <c r="H55" s="375"/>
      <c r="I55" s="375"/>
      <c r="J55" s="375"/>
    </row>
    <row r="56" spans="1:10" ht="14.25">
      <c r="A56" s="194" t="str">
        <f>$A$6&amp;"."&amp;TEXT(ROW(A56)-ROW($A$8)-COUNTBLANK($A$8:A55),"#")</f>
        <v>LD-POT.4.37</v>
      </c>
      <c r="B56" s="187" t="s">
        <v>178</v>
      </c>
      <c r="C56" s="148" t="s">
        <v>3</v>
      </c>
      <c r="D56" s="383">
        <v>1</v>
      </c>
      <c r="E56" s="156"/>
      <c r="F56" s="169"/>
      <c r="G56" s="169"/>
      <c r="H56" s="26"/>
      <c r="I56" s="169"/>
      <c r="J56" s="169"/>
    </row>
    <row r="57" spans="1:10" ht="14.25">
      <c r="A57" s="194" t="str">
        <f>$A$6&amp;"."&amp;TEXT(ROW(A57)-ROW($A$8)-COUNTBLANK($A$8:A56),"#")</f>
        <v>LD-POT.4.38</v>
      </c>
      <c r="B57" s="187" t="s">
        <v>179</v>
      </c>
      <c r="C57" s="148" t="s">
        <v>3</v>
      </c>
      <c r="D57" s="383">
        <v>1</v>
      </c>
      <c r="E57" s="156"/>
      <c r="F57" s="169"/>
      <c r="G57" s="169"/>
      <c r="H57" s="162"/>
      <c r="I57" s="169"/>
      <c r="J57" s="169"/>
    </row>
    <row r="58" spans="1:10" ht="15">
      <c r="A58" s="426"/>
      <c r="B58" s="396" t="s">
        <v>87</v>
      </c>
      <c r="C58" s="428"/>
      <c r="D58" s="428"/>
      <c r="E58" s="377"/>
      <c r="F58" s="375"/>
      <c r="G58" s="375"/>
      <c r="H58" s="375"/>
      <c r="I58" s="375"/>
      <c r="J58" s="375"/>
    </row>
    <row r="59" spans="1:10" ht="28.5">
      <c r="A59" s="194" t="str">
        <f>$A$6&amp;"."&amp;TEXT(ROW(A59)-ROW($A$8)-COUNTBLANK($A$8:A58),"#")</f>
        <v>LD-POT.4.39</v>
      </c>
      <c r="B59" s="187" t="s">
        <v>162</v>
      </c>
      <c r="C59" s="148" t="s">
        <v>3</v>
      </c>
      <c r="D59" s="195">
        <v>1</v>
      </c>
      <c r="E59" s="156"/>
      <c r="F59" s="169"/>
      <c r="G59" s="169"/>
      <c r="H59" s="26"/>
      <c r="I59" s="169"/>
      <c r="J59" s="169"/>
    </row>
    <row r="60" spans="1:10" ht="30">
      <c r="A60" s="426"/>
      <c r="B60" s="396" t="s">
        <v>93</v>
      </c>
      <c r="C60" s="428"/>
      <c r="D60" s="428"/>
      <c r="E60" s="377"/>
      <c r="F60" s="375"/>
      <c r="G60" s="375"/>
      <c r="H60" s="375"/>
      <c r="I60" s="375"/>
      <c r="J60" s="375"/>
    </row>
    <row r="61" spans="1:10" ht="14.25">
      <c r="A61" s="194" t="str">
        <f>$A$6&amp;"."&amp;TEXT(ROW(A61)-ROW($A$8)-COUNTBLANK($A$8:A60),"#")</f>
        <v>LD-POT.4.40</v>
      </c>
      <c r="B61" s="187" t="s">
        <v>94</v>
      </c>
      <c r="C61" s="197" t="s">
        <v>3</v>
      </c>
      <c r="D61" s="431">
        <v>1</v>
      </c>
      <c r="E61" s="156"/>
      <c r="F61" s="169"/>
      <c r="G61" s="169"/>
      <c r="H61" s="26"/>
      <c r="I61" s="169"/>
      <c r="J61" s="169"/>
    </row>
    <row r="62" spans="1:10" ht="28.5">
      <c r="A62" s="194" t="str">
        <f>$A$6&amp;"."&amp;TEXT(ROW(A62)-ROW($A$8)-COUNTBLANK($A$8:A61),"#")</f>
        <v>LD-POT.4.41</v>
      </c>
      <c r="B62" s="181" t="s">
        <v>118</v>
      </c>
      <c r="C62" s="197" t="s">
        <v>3</v>
      </c>
      <c r="D62" s="431">
        <v>1</v>
      </c>
      <c r="E62" s="156"/>
      <c r="F62" s="169"/>
      <c r="G62" s="169"/>
      <c r="H62" s="26"/>
      <c r="I62" s="169"/>
      <c r="J62" s="169"/>
    </row>
    <row r="63" spans="1:10" ht="14.25">
      <c r="A63" s="194" t="str">
        <f>$A$6&amp;"."&amp;TEXT(ROW(A63)-ROW($A$8)-COUNTBLANK($A$8:A62),"#")</f>
        <v>LD-POT.4.42</v>
      </c>
      <c r="B63" s="187" t="s">
        <v>95</v>
      </c>
      <c r="C63" s="197" t="s">
        <v>3</v>
      </c>
      <c r="D63" s="431">
        <v>1</v>
      </c>
      <c r="E63" s="156"/>
      <c r="F63" s="169"/>
      <c r="G63" s="169"/>
      <c r="H63" s="26"/>
      <c r="I63" s="169"/>
      <c r="J63" s="169"/>
    </row>
    <row r="64" spans="1:10" ht="14.25">
      <c r="A64" s="194" t="str">
        <f>$A$6&amp;"."&amp;TEXT(ROW(A64)-ROW($A$8)-COUNTBLANK($A$8:A63),"#")</f>
        <v>LD-POT.4.43</v>
      </c>
      <c r="B64" s="187" t="s">
        <v>96</v>
      </c>
      <c r="C64" s="197" t="s">
        <v>3</v>
      </c>
      <c r="D64" s="431">
        <v>1</v>
      </c>
      <c r="E64" s="156"/>
      <c r="F64" s="169"/>
      <c r="G64" s="169"/>
      <c r="H64" s="26"/>
      <c r="I64" s="169"/>
      <c r="J64" s="169"/>
    </row>
    <row r="65" spans="1:10" ht="28.5">
      <c r="A65" s="194" t="str">
        <f>$A$6&amp;"."&amp;TEXT(ROW(A65)-ROW($A$8)-COUNTBLANK($A$8:A64),"#")</f>
        <v>LD-POT.4.44</v>
      </c>
      <c r="B65" s="181" t="s">
        <v>60</v>
      </c>
      <c r="C65" s="197" t="s">
        <v>3</v>
      </c>
      <c r="D65" s="431">
        <v>1</v>
      </c>
      <c r="E65" s="156"/>
      <c r="F65" s="169"/>
      <c r="G65" s="169"/>
      <c r="H65" s="26"/>
      <c r="I65" s="169"/>
      <c r="J65" s="169"/>
    </row>
    <row r="66" spans="1:10" ht="15">
      <c r="A66" s="426"/>
      <c r="B66" s="432" t="s">
        <v>98</v>
      </c>
      <c r="C66" s="426"/>
      <c r="D66" s="433"/>
      <c r="E66" s="377"/>
      <c r="F66" s="375"/>
      <c r="G66" s="375"/>
      <c r="H66" s="375"/>
      <c r="I66" s="375"/>
      <c r="J66" s="375"/>
    </row>
    <row r="67" spans="1:10" ht="14.25">
      <c r="A67" s="194" t="str">
        <f>$A$6&amp;"."&amp;TEXT(ROW(A67)-ROW($A$8)-COUNTBLANK($A$8:A66),"#")</f>
        <v>LD-POT.4.45</v>
      </c>
      <c r="B67" s="181" t="s">
        <v>59</v>
      </c>
      <c r="C67" s="197" t="s">
        <v>3</v>
      </c>
      <c r="D67" s="431">
        <v>1</v>
      </c>
      <c r="E67" s="156"/>
      <c r="F67" s="169"/>
      <c r="G67" s="169"/>
      <c r="H67" s="26"/>
      <c r="I67" s="169"/>
      <c r="J67" s="169"/>
    </row>
    <row r="68" spans="1:10" ht="14.25">
      <c r="A68" s="194" t="str">
        <f>$A$6&amp;"."&amp;TEXT(ROW(A68)-ROW($A$8)-COUNTBLANK($A$8:A67),"#")</f>
        <v>LD-POT.4.46</v>
      </c>
      <c r="B68" s="181" t="s">
        <v>97</v>
      </c>
      <c r="C68" s="197" t="s">
        <v>3</v>
      </c>
      <c r="D68" s="431">
        <v>1</v>
      </c>
      <c r="E68" s="156"/>
      <c r="F68" s="169"/>
      <c r="G68" s="169"/>
      <c r="H68" s="26"/>
      <c r="I68" s="169"/>
      <c r="J68" s="169"/>
    </row>
    <row r="69" spans="1:10" ht="71.25">
      <c r="A69" s="194" t="str">
        <f>$A$6&amp;"."&amp;TEXT(ROW(A69)-ROW($A$8)-COUNTBLANK($A$8:A68),"#")</f>
        <v>LD-POT.4.47</v>
      </c>
      <c r="B69" s="187" t="s">
        <v>241</v>
      </c>
      <c r="C69" s="197" t="s">
        <v>3</v>
      </c>
      <c r="D69" s="431">
        <v>1</v>
      </c>
      <c r="E69" s="156"/>
      <c r="F69" s="169"/>
      <c r="G69" s="169"/>
      <c r="H69" s="26"/>
      <c r="I69" s="169"/>
      <c r="J69" s="169"/>
    </row>
    <row r="70" spans="1:10" ht="14.25">
      <c r="A70" s="194"/>
      <c r="B70" s="187"/>
      <c r="C70" s="197"/>
      <c r="D70" s="431"/>
      <c r="E70" s="156"/>
      <c r="F70" s="26"/>
      <c r="G70" s="26"/>
      <c r="H70" s="26"/>
      <c r="I70" s="26"/>
      <c r="J70" s="26"/>
    </row>
    <row r="71" spans="1:10" ht="24.75" customHeight="1">
      <c r="A71" s="199"/>
      <c r="B71" s="187"/>
      <c r="C71" s="197"/>
      <c r="D71" s="431"/>
      <c r="E71" s="142"/>
      <c r="F71" s="167"/>
      <c r="G71" s="167"/>
      <c r="H71" s="167"/>
      <c r="I71" s="167"/>
      <c r="J71" s="167"/>
    </row>
    <row r="72" spans="1:10" ht="15">
      <c r="A72" s="150"/>
      <c r="B72" s="151" t="s">
        <v>5</v>
      </c>
      <c r="C72" s="148"/>
      <c r="D72" s="383"/>
      <c r="E72" s="384"/>
      <c r="F72" s="384"/>
      <c r="G72" s="384"/>
      <c r="H72" s="54">
        <f>SUMIF($A10:$A71,"&lt;&gt;"&amp;"",H10:H71)</f>
        <v>0</v>
      </c>
      <c r="I72" s="54">
        <f>SUMIF($A10:$A71,"&lt;&gt;"&amp;"",I10:I71)</f>
        <v>0</v>
      </c>
      <c r="J72" s="54">
        <f>SUMIF($A10:$A71,"&lt;&gt;"&amp;"",J10:J71)</f>
        <v>0</v>
      </c>
    </row>
    <row r="73" spans="1:2" ht="14.25">
      <c r="A73" s="3"/>
      <c r="B73" s="73"/>
    </row>
    <row r="74" spans="1:2" ht="14.25">
      <c r="A74" s="3" t="s">
        <v>14</v>
      </c>
      <c r="B74" s="73" t="s">
        <v>20</v>
      </c>
    </row>
    <row r="75" spans="1:2" ht="14.25">
      <c r="A75" s="3" t="s">
        <v>21</v>
      </c>
      <c r="B75" s="73" t="s">
        <v>22</v>
      </c>
    </row>
    <row r="76" spans="1:2" ht="14.25">
      <c r="A76" s="3" t="s">
        <v>23</v>
      </c>
      <c r="B76" s="73" t="s">
        <v>15</v>
      </c>
    </row>
    <row r="77" spans="1:15" s="1" customFormat="1" ht="14.25">
      <c r="A77" s="4"/>
      <c r="B77" s="75"/>
      <c r="D77" s="2"/>
      <c r="E77" s="357"/>
      <c r="F77" s="357"/>
      <c r="G77" s="357"/>
      <c r="H77" s="357"/>
      <c r="I77" s="357"/>
      <c r="J77" s="357"/>
      <c r="K77" s="358"/>
      <c r="L77" s="358"/>
      <c r="M77" s="358"/>
      <c r="N77" s="358"/>
      <c r="O77" s="358"/>
    </row>
    <row r="78" spans="1:15" s="1" customFormat="1" ht="14.25">
      <c r="A78" s="4"/>
      <c r="B78" s="356"/>
      <c r="D78" s="2"/>
      <c r="E78" s="357"/>
      <c r="F78" s="357"/>
      <c r="G78" s="357"/>
      <c r="H78" s="357"/>
      <c r="I78" s="357"/>
      <c r="J78" s="357"/>
      <c r="K78" s="358"/>
      <c r="L78" s="358"/>
      <c r="M78" s="358"/>
      <c r="N78" s="358"/>
      <c r="O78" s="358"/>
    </row>
    <row r="79" spans="1:15" s="1" customFormat="1" ht="14.25">
      <c r="A79" s="4"/>
      <c r="B79" s="356"/>
      <c r="D79" s="2"/>
      <c r="E79" s="357"/>
      <c r="F79" s="357"/>
      <c r="G79" s="357"/>
      <c r="H79" s="357"/>
      <c r="I79" s="357"/>
      <c r="J79" s="357"/>
      <c r="K79" s="358"/>
      <c r="L79" s="358"/>
      <c r="M79" s="358"/>
      <c r="N79" s="358"/>
      <c r="O79" s="358"/>
    </row>
  </sheetData>
  <sheetProtection/>
  <mergeCells count="1">
    <mergeCell ref="A4:J4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portrait" paperSize="9" scale="56" r:id="rId2"/>
  <rowBreaks count="1" manualBreakCount="1">
    <brk id="4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jmenafra</cp:lastModifiedBy>
  <cp:lastPrinted>2017-11-07T16:27:05Z</cp:lastPrinted>
  <dcterms:created xsi:type="dcterms:W3CDTF">1999-02-27T02:27:09Z</dcterms:created>
  <dcterms:modified xsi:type="dcterms:W3CDTF">2017-11-24T14:09:18Z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0x0101008BF41568FE8DA34BB2BF6A4E5D5584AC</vt:lpwstr>
  </property>
  <property fmtid="{D5CDD505-2E9C-101B-9397-08002B2CF9AE}" pid="3" name="_dlc_DocId">
    <vt:lpwstr>YWSRTHARH2WA-890367538-244</vt:lpwstr>
  </property>
  <property fmtid="{D5CDD505-2E9C-101B-9397-08002B2CF9AE}" pid="4" name="_dlc_DocIdItemGuid">
    <vt:lpwstr>d1fc4639-8f7f-417f-8a80-dba1ca768f93</vt:lpwstr>
  </property>
  <property fmtid="{D5CDD505-2E9C-101B-9397-08002B2CF9AE}" pid="5" name="_dlc_DocIdUrl">
    <vt:lpwstr>https://systragroup.sharepoint.com/sites/ged-lam-arg/ofe/_layouts/15/DocIdRedir.aspx?ID=YWSRTHARH2WA-890367538-244, YWSRTHARH2WA-890367538-244</vt:lpwstr>
  </property>
</Properties>
</file>